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Entry'!$A$2:$M$221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1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1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1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<sst xmlns="http://schemas.openxmlformats.org/spreadsheetml/2006/main" count="70" uniqueCount="63">
  <si>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</si>
  <si>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</si>
  <si>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</si>
  <si>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</si>
  <si>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</si>
  <si>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</si>
  <si>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</si>
  <si>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</si>
  <si>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</si>
  <si>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</si>
  <si>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</si>
  <si>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</si>
  <si>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</si>
  <si>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</si>
  <si>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</si>
  <si>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</si>
  <si>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</si>
  <si>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</si>
  <si>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</si>
  <si>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</si>
  <si>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</si>
  <si>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</si>
  <si>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</si>
  <si>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</si>
  <si>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</si>
  <si>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</si>
  <si>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</si>
  <si>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</si>
  <si>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</si>
  <si>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</si>
  <si>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</si>
  <si>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</si>
  <si>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</si>
  <si>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</si>
  <si>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</si>
  <si>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</si>
  <si>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</si>
  <si>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</si>
  <si>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</si>
  <si>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</si>
  <si>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</si>
  <si>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</si>
  <si>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</si>
  <si>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</si>
  <si>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</si>
  <si>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</si>
  <si>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>Inches/Hour</t>
  </si>
  <si>
    <t xml:space="preserve">Cornering Arm Extended </t>
  </si>
  <si>
    <t>New Paris Training</t>
  </si>
  <si>
    <t>ten tower- corner arm out</t>
  </si>
  <si>
    <t>5 mph</t>
  </si>
  <si>
    <t>gusty</t>
  </si>
  <si>
    <t>tower 1</t>
  </si>
  <si>
    <t>tower 2</t>
  </si>
  <si>
    <t>tower 3</t>
  </si>
  <si>
    <t>tower 4</t>
  </si>
  <si>
    <t>tower 5</t>
  </si>
  <si>
    <t>tower 6</t>
  </si>
  <si>
    <t>tower 7</t>
  </si>
  <si>
    <t>tower 8</t>
  </si>
  <si>
    <t>tower 9</t>
  </si>
  <si>
    <t>tower 10</t>
  </si>
  <si>
    <t>Arm tower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</si>
</sst>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Entry'!$C$23:$C$208</c:f>
              <c:numCache>
                <c:ptCount val="186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  <c:pt idx="145">
                  <c:v>1440</c:v>
                </c:pt>
                <c:pt idx="146">
                  <c:v>1450</c:v>
                </c:pt>
                <c:pt idx="147">
                  <c:v>1460</c:v>
                </c:pt>
                <c:pt idx="148">
                  <c:v>1470</c:v>
                </c:pt>
                <c:pt idx="149">
                  <c:v>1480</c:v>
                </c:pt>
                <c:pt idx="150">
                  <c:v>1490</c:v>
                </c:pt>
                <c:pt idx="151">
                  <c:v>1500</c:v>
                </c:pt>
                <c:pt idx="152">
                  <c:v>1510</c:v>
                </c:pt>
                <c:pt idx="153">
                  <c:v>1520</c:v>
                </c:pt>
                <c:pt idx="154">
                  <c:v>1530</c:v>
                </c:pt>
                <c:pt idx="155">
                  <c:v>1540</c:v>
                </c:pt>
                <c:pt idx="156">
                  <c:v>1550</c:v>
                </c:pt>
                <c:pt idx="157">
                  <c:v>1560</c:v>
                </c:pt>
                <c:pt idx="158">
                  <c:v>1570</c:v>
                </c:pt>
                <c:pt idx="159">
                  <c:v>1580</c:v>
                </c:pt>
                <c:pt idx="160">
                  <c:v>1590</c:v>
                </c:pt>
                <c:pt idx="161">
                  <c:v>1600</c:v>
                </c:pt>
                <c:pt idx="162">
                  <c:v>1610</c:v>
                </c:pt>
                <c:pt idx="163">
                  <c:v>1620</c:v>
                </c:pt>
                <c:pt idx="164">
                  <c:v>1630</c:v>
                </c:pt>
                <c:pt idx="165">
                  <c:v>1640</c:v>
                </c:pt>
                <c:pt idx="166">
                  <c:v>1650</c:v>
                </c:pt>
                <c:pt idx="167">
                  <c:v>1660</c:v>
                </c:pt>
                <c:pt idx="168">
                  <c:v>1670</c:v>
                </c:pt>
                <c:pt idx="169">
                  <c:v>1680</c:v>
                </c:pt>
                <c:pt idx="170">
                  <c:v>1690</c:v>
                </c:pt>
                <c:pt idx="171">
                  <c:v>1700</c:v>
                </c:pt>
                <c:pt idx="172">
                  <c:v>1710</c:v>
                </c:pt>
                <c:pt idx="173">
                  <c:v>1720</c:v>
                </c:pt>
                <c:pt idx="174">
                  <c:v>1730</c:v>
                </c:pt>
                <c:pt idx="175">
                  <c:v>1740</c:v>
                </c:pt>
                <c:pt idx="176">
                  <c:v>1750</c:v>
                </c:pt>
                <c:pt idx="177">
                  <c:v>1760</c:v>
                </c:pt>
                <c:pt idx="178">
                  <c:v>1770</c:v>
                </c:pt>
                <c:pt idx="179">
                  <c:v>1780</c:v>
                </c:pt>
                <c:pt idx="180">
                  <c:v>1790</c:v>
                </c:pt>
                <c:pt idx="181">
                  <c:v>1800</c:v>
                </c:pt>
                <c:pt idx="182">
                  <c:v>1810</c:v>
                </c:pt>
                <c:pt idx="183">
                  <c:v>1820</c:v>
                </c:pt>
                <c:pt idx="184">
                  <c:v>1830</c:v>
                </c:pt>
                <c:pt idx="185">
                  <c:v>1840</c:v>
                </c:pt>
              </c:numCache>
            </c:numRef>
          </c:xVal>
          <c:yVal>
            <c:numRef>
              <c:f>'Data Entry'!$D$23:$D$208</c:f>
              <c:numCache>
                <c:ptCount val="186"/>
                <c:pt idx="18">
                  <c:v>170</c:v>
                </c:pt>
                <c:pt idx="19">
                  <c:v>165</c:v>
                </c:pt>
                <c:pt idx="20">
                  <c:v>180</c:v>
                </c:pt>
                <c:pt idx="21">
                  <c:v>170</c:v>
                </c:pt>
                <c:pt idx="22">
                  <c:v>165</c:v>
                </c:pt>
                <c:pt idx="23">
                  <c:v>180</c:v>
                </c:pt>
                <c:pt idx="24">
                  <c:v>180</c:v>
                </c:pt>
                <c:pt idx="25">
                  <c:v>155</c:v>
                </c:pt>
                <c:pt idx="26">
                  <c:v>180</c:v>
                </c:pt>
                <c:pt idx="27">
                  <c:v>140</c:v>
                </c:pt>
                <c:pt idx="28">
                  <c:v>140</c:v>
                </c:pt>
                <c:pt idx="29">
                  <c:v>155</c:v>
                </c:pt>
                <c:pt idx="30">
                  <c:v>170</c:v>
                </c:pt>
                <c:pt idx="31">
                  <c:v>150</c:v>
                </c:pt>
                <c:pt idx="32">
                  <c:v>180</c:v>
                </c:pt>
                <c:pt idx="33">
                  <c:v>200</c:v>
                </c:pt>
                <c:pt idx="34">
                  <c:v>150</c:v>
                </c:pt>
                <c:pt idx="35">
                  <c:v>190</c:v>
                </c:pt>
                <c:pt idx="36">
                  <c:v>200</c:v>
                </c:pt>
                <c:pt idx="37">
                  <c:v>175</c:v>
                </c:pt>
                <c:pt idx="38">
                  <c:v>220</c:v>
                </c:pt>
                <c:pt idx="39">
                  <c:v>180</c:v>
                </c:pt>
                <c:pt idx="40">
                  <c:v>155</c:v>
                </c:pt>
                <c:pt idx="41">
                  <c:v>160</c:v>
                </c:pt>
                <c:pt idx="42">
                  <c:v>180</c:v>
                </c:pt>
                <c:pt idx="43">
                  <c:v>210</c:v>
                </c:pt>
                <c:pt idx="44">
                  <c:v>230</c:v>
                </c:pt>
                <c:pt idx="45">
                  <c:v>225</c:v>
                </c:pt>
                <c:pt idx="46">
                  <c:v>210</c:v>
                </c:pt>
                <c:pt idx="47">
                  <c:v>215</c:v>
                </c:pt>
                <c:pt idx="48">
                  <c:v>245</c:v>
                </c:pt>
                <c:pt idx="49">
                  <c:v>220</c:v>
                </c:pt>
                <c:pt idx="50">
                  <c:v>205</c:v>
                </c:pt>
                <c:pt idx="51">
                  <c:v>205</c:v>
                </c:pt>
                <c:pt idx="52">
                  <c:v>185</c:v>
                </c:pt>
                <c:pt idx="53">
                  <c:v>185</c:v>
                </c:pt>
                <c:pt idx="54">
                  <c:v>190</c:v>
                </c:pt>
                <c:pt idx="55">
                  <c:v>205</c:v>
                </c:pt>
                <c:pt idx="56">
                  <c:v>230</c:v>
                </c:pt>
                <c:pt idx="57">
                  <c:v>200</c:v>
                </c:pt>
                <c:pt idx="58">
                  <c:v>210</c:v>
                </c:pt>
                <c:pt idx="59">
                  <c:v>195</c:v>
                </c:pt>
                <c:pt idx="60">
                  <c:v>265</c:v>
                </c:pt>
                <c:pt idx="61">
                  <c:v>200</c:v>
                </c:pt>
                <c:pt idx="62">
                  <c:v>160</c:v>
                </c:pt>
                <c:pt idx="63">
                  <c:v>140</c:v>
                </c:pt>
                <c:pt idx="64">
                  <c:v>240</c:v>
                </c:pt>
                <c:pt idx="65">
                  <c:v>160</c:v>
                </c:pt>
                <c:pt idx="66">
                  <c:v>155</c:v>
                </c:pt>
                <c:pt idx="67">
                  <c:v>150</c:v>
                </c:pt>
                <c:pt idx="68">
                  <c:v>155</c:v>
                </c:pt>
                <c:pt idx="69">
                  <c:v>135</c:v>
                </c:pt>
                <c:pt idx="70">
                  <c:v>135</c:v>
                </c:pt>
                <c:pt idx="71">
                  <c:v>135</c:v>
                </c:pt>
                <c:pt idx="72">
                  <c:v>155</c:v>
                </c:pt>
                <c:pt idx="73">
                  <c:v>130</c:v>
                </c:pt>
                <c:pt idx="74">
                  <c:v>140</c:v>
                </c:pt>
                <c:pt idx="75">
                  <c:v>140</c:v>
                </c:pt>
                <c:pt idx="76">
                  <c:v>115</c:v>
                </c:pt>
                <c:pt idx="77">
                  <c:v>160</c:v>
                </c:pt>
                <c:pt idx="78">
                  <c:v>210</c:v>
                </c:pt>
                <c:pt idx="79">
                  <c:v>175</c:v>
                </c:pt>
                <c:pt idx="80">
                  <c:v>190</c:v>
                </c:pt>
                <c:pt idx="81">
                  <c:v>160</c:v>
                </c:pt>
                <c:pt idx="82">
                  <c:v>130</c:v>
                </c:pt>
                <c:pt idx="83">
                  <c:v>165</c:v>
                </c:pt>
                <c:pt idx="84">
                  <c:v>105</c:v>
                </c:pt>
                <c:pt idx="85">
                  <c:v>160</c:v>
                </c:pt>
                <c:pt idx="86">
                  <c:v>115</c:v>
                </c:pt>
                <c:pt idx="87">
                  <c:v>180</c:v>
                </c:pt>
                <c:pt idx="88">
                  <c:v>155</c:v>
                </c:pt>
                <c:pt idx="89">
                  <c:v>205</c:v>
                </c:pt>
                <c:pt idx="90">
                  <c:v>185</c:v>
                </c:pt>
                <c:pt idx="91">
                  <c:v>180</c:v>
                </c:pt>
                <c:pt idx="92">
                  <c:v>205</c:v>
                </c:pt>
                <c:pt idx="93">
                  <c:v>175</c:v>
                </c:pt>
                <c:pt idx="94">
                  <c:v>210</c:v>
                </c:pt>
                <c:pt idx="95">
                  <c:v>165</c:v>
                </c:pt>
                <c:pt idx="96">
                  <c:v>150</c:v>
                </c:pt>
                <c:pt idx="97">
                  <c:v>155</c:v>
                </c:pt>
                <c:pt idx="98">
                  <c:v>195</c:v>
                </c:pt>
                <c:pt idx="99">
                  <c:v>160</c:v>
                </c:pt>
                <c:pt idx="100">
                  <c:v>165</c:v>
                </c:pt>
                <c:pt idx="101">
                  <c:v>190</c:v>
                </c:pt>
                <c:pt idx="102">
                  <c:v>185</c:v>
                </c:pt>
                <c:pt idx="103">
                  <c:v>200</c:v>
                </c:pt>
                <c:pt idx="104">
                  <c:v>210</c:v>
                </c:pt>
                <c:pt idx="105">
                  <c:v>210</c:v>
                </c:pt>
                <c:pt idx="106">
                  <c:v>185</c:v>
                </c:pt>
                <c:pt idx="107">
                  <c:v>220</c:v>
                </c:pt>
                <c:pt idx="108">
                  <c:v>175</c:v>
                </c:pt>
                <c:pt idx="109">
                  <c:v>165</c:v>
                </c:pt>
                <c:pt idx="110">
                  <c:v>145</c:v>
                </c:pt>
                <c:pt idx="111">
                  <c:v>160</c:v>
                </c:pt>
                <c:pt idx="112">
                  <c:v>160</c:v>
                </c:pt>
                <c:pt idx="113">
                  <c:v>135</c:v>
                </c:pt>
                <c:pt idx="114">
                  <c:v>120</c:v>
                </c:pt>
                <c:pt idx="115">
                  <c:v>155</c:v>
                </c:pt>
                <c:pt idx="116">
                  <c:v>120</c:v>
                </c:pt>
                <c:pt idx="117">
                  <c:v>105</c:v>
                </c:pt>
                <c:pt idx="118">
                  <c:v>130</c:v>
                </c:pt>
                <c:pt idx="119">
                  <c:v>115</c:v>
                </c:pt>
                <c:pt idx="120">
                  <c:v>125</c:v>
                </c:pt>
                <c:pt idx="121">
                  <c:v>120</c:v>
                </c:pt>
                <c:pt idx="122">
                  <c:v>160</c:v>
                </c:pt>
                <c:pt idx="123">
                  <c:v>165</c:v>
                </c:pt>
                <c:pt idx="124">
                  <c:v>170</c:v>
                </c:pt>
                <c:pt idx="125">
                  <c:v>115</c:v>
                </c:pt>
                <c:pt idx="126">
                  <c:v>120</c:v>
                </c:pt>
                <c:pt idx="127">
                  <c:v>135</c:v>
                </c:pt>
                <c:pt idx="128">
                  <c:v>145</c:v>
                </c:pt>
                <c:pt idx="129">
                  <c:v>120</c:v>
                </c:pt>
                <c:pt idx="130">
                  <c:v>125</c:v>
                </c:pt>
                <c:pt idx="131">
                  <c:v>130</c:v>
                </c:pt>
                <c:pt idx="132">
                  <c:v>150</c:v>
                </c:pt>
                <c:pt idx="133">
                  <c:v>185</c:v>
                </c:pt>
                <c:pt idx="134">
                  <c:v>160</c:v>
                </c:pt>
                <c:pt idx="135">
                  <c:v>160</c:v>
                </c:pt>
                <c:pt idx="136">
                  <c:v>155</c:v>
                </c:pt>
                <c:pt idx="137">
                  <c:v>165</c:v>
                </c:pt>
                <c:pt idx="138">
                  <c:v>150</c:v>
                </c:pt>
                <c:pt idx="139">
                  <c:v>165</c:v>
                </c:pt>
                <c:pt idx="140">
                  <c:v>160</c:v>
                </c:pt>
                <c:pt idx="141">
                  <c:v>130</c:v>
                </c:pt>
                <c:pt idx="142">
                  <c:v>130</c:v>
                </c:pt>
                <c:pt idx="143">
                  <c:v>155</c:v>
                </c:pt>
                <c:pt idx="144">
                  <c:v>160</c:v>
                </c:pt>
                <c:pt idx="145">
                  <c:v>190</c:v>
                </c:pt>
                <c:pt idx="146">
                  <c:v>210</c:v>
                </c:pt>
                <c:pt idx="147">
                  <c:v>550</c:v>
                </c:pt>
                <c:pt idx="149">
                  <c:v>810</c:v>
                </c:pt>
                <c:pt idx="150">
                  <c:v>360</c:v>
                </c:pt>
                <c:pt idx="151">
                  <c:v>230</c:v>
                </c:pt>
                <c:pt idx="152">
                  <c:v>170</c:v>
                </c:pt>
                <c:pt idx="153">
                  <c:v>135</c:v>
                </c:pt>
                <c:pt idx="154">
                  <c:v>115</c:v>
                </c:pt>
                <c:pt idx="155">
                  <c:v>100</c:v>
                </c:pt>
                <c:pt idx="156">
                  <c:v>140</c:v>
                </c:pt>
                <c:pt idx="157">
                  <c:v>130</c:v>
                </c:pt>
                <c:pt idx="158">
                  <c:v>150</c:v>
                </c:pt>
                <c:pt idx="159">
                  <c:v>150</c:v>
                </c:pt>
                <c:pt idx="160">
                  <c:v>125</c:v>
                </c:pt>
                <c:pt idx="161">
                  <c:v>170</c:v>
                </c:pt>
                <c:pt idx="162">
                  <c:v>140</c:v>
                </c:pt>
                <c:pt idx="163">
                  <c:v>135</c:v>
                </c:pt>
                <c:pt idx="164">
                  <c:v>145</c:v>
                </c:pt>
                <c:pt idx="165">
                  <c:v>145</c:v>
                </c:pt>
                <c:pt idx="166">
                  <c:v>145</c:v>
                </c:pt>
                <c:pt idx="167">
                  <c:v>130</c:v>
                </c:pt>
                <c:pt idx="168">
                  <c:v>135</c:v>
                </c:pt>
                <c:pt idx="169">
                  <c:v>140</c:v>
                </c:pt>
                <c:pt idx="170">
                  <c:v>105</c:v>
                </c:pt>
                <c:pt idx="171">
                  <c:v>155</c:v>
                </c:pt>
                <c:pt idx="172">
                  <c:v>170</c:v>
                </c:pt>
                <c:pt idx="173">
                  <c:v>175</c:v>
                </c:pt>
                <c:pt idx="174">
                  <c:v>150</c:v>
                </c:pt>
                <c:pt idx="175">
                  <c:v>150</c:v>
                </c:pt>
                <c:pt idx="176">
                  <c:v>145</c:v>
                </c:pt>
                <c:pt idx="177">
                  <c:v>80</c:v>
                </c:pt>
                <c:pt idx="178">
                  <c:v>75</c:v>
                </c:pt>
                <c:pt idx="179">
                  <c:v>75</c:v>
                </c:pt>
                <c:pt idx="180">
                  <c:v>105</c:v>
                </c:pt>
                <c:pt idx="181">
                  <c:v>210</c:v>
                </c:pt>
                <c:pt idx="182">
                  <c:v>260</c:v>
                </c:pt>
                <c:pt idx="183">
                  <c:v>280</c:v>
                </c:pt>
                <c:pt idx="184">
                  <c:v>180</c:v>
                </c:pt>
                <c:pt idx="185">
                  <c:v>145</c:v>
                </c:pt>
              </c:numCache>
            </c:numRef>
          </c:yVal>
          <c:smooth val="0"/>
        </c:ser>
        <c:axId val="28545603"/>
        <c:axId val="55583836"/>
      </c:scatterChart>
      <c:valAx>
        <c:axId val="2854560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83836"/>
        <c:crosses val="autoZero"/>
        <c:crossBetween val="midCat"/>
        <c:dispUnits/>
      </c:valAx>
      <c:valAx>
        <c:axId val="5558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45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0"/>
  <sheetViews>
    <sheetView tabSelected="1" zoomScaleSheetLayoutView="100" zoomScalePageLayoutView="0" workbookViewId="0" topLeftCell="A1">
      <selection activeCell="U214" sqref="U2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48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100*(1-(P$216/O$216))</f>
        <v>72.61634417530044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5" t="s">
        <v>44</v>
      </c>
      <c r="H4" s="66"/>
      <c r="I4" s="66"/>
      <c r="J4" s="66"/>
      <c r="K4" s="66"/>
      <c r="L4" s="67"/>
    </row>
    <row r="5" spans="3:13" ht="13.5" thickBot="1">
      <c r="C5" s="30" t="s">
        <v>47</v>
      </c>
      <c r="D5" s="30"/>
      <c r="E5" s="30"/>
      <c r="F5" s="30"/>
      <c r="G5" s="30"/>
      <c r="H5" s="30"/>
      <c r="J5" s="32" t="s">
        <v>32</v>
      </c>
      <c r="K5" s="54">
        <f>J14-C7</f>
        <v>0.17757451825199244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</v>
      </c>
      <c r="D7" s="30"/>
      <c r="E7" s="30"/>
      <c r="F7" s="30"/>
      <c r="G7" s="30"/>
      <c r="H7" s="31" t="s">
        <v>30</v>
      </c>
      <c r="J7" s="52" t="s">
        <v>50</v>
      </c>
      <c r="M7" s="14"/>
    </row>
    <row r="8" spans="2:13" ht="13.5" thickBot="1">
      <c r="B8" s="14" t="s">
        <v>28</v>
      </c>
      <c r="C8" s="49">
        <v>15</v>
      </c>
      <c r="D8" s="30"/>
      <c r="E8" s="30"/>
      <c r="F8" s="30"/>
      <c r="G8" s="30"/>
      <c r="H8" s="31" t="s">
        <v>31</v>
      </c>
      <c r="J8" s="49" t="s">
        <v>51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33</v>
      </c>
      <c r="J11" s="38" t="s">
        <v>46</v>
      </c>
      <c r="K11" s="60">
        <f>(60/H12)</f>
        <v>1.5955900331854407</v>
      </c>
      <c r="M11" s="14"/>
    </row>
    <row r="12" spans="2:13" ht="12.75">
      <c r="B12" s="38" t="s">
        <v>36</v>
      </c>
      <c r="H12" s="48">
        <f>(H11/J14)</f>
        <v>37.60364426457078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(G216/D18)</f>
        <v>2.229039276360061</v>
      </c>
      <c r="Q13" s="38"/>
    </row>
    <row r="14" spans="3:17" ht="13.5" thickBot="1">
      <c r="C14" s="14" t="s">
        <v>22</v>
      </c>
      <c r="D14" s="49">
        <v>1870</v>
      </c>
      <c r="E14" s="30"/>
      <c r="H14" s="14" t="s">
        <v>17</v>
      </c>
      <c r="J14" s="56">
        <f>(J13/2.54)</f>
        <v>0.8775745182519924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D216/D17</f>
        <v>175.33536585365854</v>
      </c>
    </row>
    <row r="17" spans="3:10" ht="12.75">
      <c r="C17" s="14" t="s">
        <v>37</v>
      </c>
      <c r="D17" s="47">
        <v>164</v>
      </c>
      <c r="E17" s="30"/>
      <c r="H17" s="27" t="s">
        <v>19</v>
      </c>
      <c r="J17" s="58">
        <f>0.7*(D216/D18)</f>
        <v>107.63903743315508</v>
      </c>
    </row>
    <row r="18" spans="3:10" ht="12.75">
      <c r="C18" s="14" t="s">
        <v>38</v>
      </c>
      <c r="D18" s="51">
        <v>187</v>
      </c>
      <c r="E18" s="1"/>
      <c r="H18" s="14" t="s">
        <v>25</v>
      </c>
      <c r="J18" s="56">
        <f>K$216</f>
        <v>253.55113636363637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3" t="s">
        <v>1</v>
      </c>
      <c r="B22" s="69"/>
      <c r="C22" s="63" t="s">
        <v>2</v>
      </c>
      <c r="D22" s="63" t="s">
        <v>3</v>
      </c>
      <c r="E22" s="34" t="s">
        <v>40</v>
      </c>
      <c r="F22" s="69" t="s">
        <v>33</v>
      </c>
      <c r="G22" s="63" t="s">
        <v>42</v>
      </c>
      <c r="H22" s="63" t="s">
        <v>43</v>
      </c>
      <c r="I22" s="63" t="s">
        <v>6</v>
      </c>
      <c r="J22" s="63" t="s">
        <v>7</v>
      </c>
      <c r="K22" s="63" t="s">
        <v>8</v>
      </c>
      <c r="L22" s="63" t="s">
        <v>9</v>
      </c>
      <c r="M22" s="63" t="s">
        <v>16</v>
      </c>
      <c r="N22" s="68"/>
    </row>
    <row r="23" spans="1:14" ht="25.5">
      <c r="A23" s="63"/>
      <c r="B23" s="69"/>
      <c r="C23" s="63"/>
      <c r="D23" s="63"/>
      <c r="E23" s="34" t="s">
        <v>41</v>
      </c>
      <c r="F23" s="69"/>
      <c r="G23" s="63"/>
      <c r="H23" s="63"/>
      <c r="I23" s="63"/>
      <c r="J23" s="63"/>
      <c r="K23" s="63"/>
      <c r="L23" s="63"/>
      <c r="M23" s="63"/>
      <c r="N23" s="68"/>
    </row>
    <row r="24" spans="1:25" ht="13.5" thickBot="1">
      <c r="A24" s="64"/>
      <c r="B24" s="70"/>
      <c r="C24" s="64"/>
      <c r="D24" s="64"/>
      <c r="E24" s="33"/>
      <c r="F24" s="70"/>
      <c r="G24" s="64"/>
      <c r="H24" s="64"/>
      <c r="I24" s="64"/>
      <c r="J24" s="64"/>
      <c r="K24" s="64"/>
      <c r="L24" s="64"/>
      <c r="M24" s="64"/>
      <c r="N24" s="64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175.33536585365854</v>
      </c>
      <c r="F25" s="3"/>
      <c r="G25" s="4">
        <f>(D25+E25)/$J$19</f>
        <v>2.2777614463351443</v>
      </c>
      <c r="H25" s="4">
        <f aca="true" t="shared" si="0" ref="H25:H56">G25/2.54</f>
        <v>0.8967564749350961</v>
      </c>
      <c r="I25" s="5">
        <f aca="true" t="shared" si="1" ref="I25:I56">(G25/$J$13)</f>
        <v>1.0218579234972678</v>
      </c>
      <c r="J25" s="9">
        <f aca="true" t="shared" si="2" ref="J25:J56">IF(C25&gt;0,I25-1,0)</f>
        <v>0.021857923497267784</v>
      </c>
      <c r="K25" s="7">
        <f>(((C25+(D15/2))^2)*3.1416)/43560</f>
        <v>0.01622727272727273</v>
      </c>
      <c r="L25" s="5">
        <f aca="true" t="shared" si="3" ref="L25:L56">(K25/K$216)</f>
        <v>6.400000000000001E-05</v>
      </c>
      <c r="M25" s="6">
        <f aca="true" t="shared" si="4" ref="M25:M56">L25*I25</f>
        <v>6.539890710382515E-05</v>
      </c>
      <c r="N25" s="2"/>
      <c r="O25">
        <f>(D25+E25)*C25</f>
        <v>1753.3536585365855</v>
      </c>
      <c r="P25">
        <f aca="true" t="shared" si="5" ref="P25:P56">C25*ABS(D25-O$217)</f>
        <v>1684.9470929571055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>IF(AND(D26="",C26&lt;&gt;""),$J$16,0)</f>
        <v>175.33536585365854</v>
      </c>
      <c r="F26" s="3"/>
      <c r="G26" s="4">
        <f>(D26+E26)/$J$19</f>
        <v>2.2777614463351443</v>
      </c>
      <c r="H26" s="4">
        <f t="shared" si="0"/>
        <v>0.8967564749350961</v>
      </c>
      <c r="I26" s="5">
        <f t="shared" si="1"/>
        <v>1.0218579234972678</v>
      </c>
      <c r="J26" s="9">
        <f t="shared" si="2"/>
        <v>0.021857923497267784</v>
      </c>
      <c r="K26" s="7">
        <f>IF(C26&gt;0,(((C26+(D$15/2))^2*3.1416)/43560)-(((C25+(D$15/2))^2*3.1416)/43560),0)</f>
        <v>0.028848484848484846</v>
      </c>
      <c r="L26" s="5">
        <f t="shared" si="3"/>
        <v>0.00011377777777777776</v>
      </c>
      <c r="M26" s="6">
        <f t="shared" si="4"/>
        <v>0.00011626472374013356</v>
      </c>
      <c r="O26">
        <f aca="true" t="shared" si="7" ref="O26:O89">(D26+E26)*C26</f>
        <v>3506.707317073171</v>
      </c>
      <c r="P26">
        <f t="shared" si="5"/>
        <v>3369.894185914211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>IF(AND(D27="",C27&lt;&gt;""),$J$16,0)</f>
        <v>175.33536585365854</v>
      </c>
      <c r="F27" s="3"/>
      <c r="G27" s="4">
        <f aca="true" t="shared" si="8" ref="G27:G90">(D27+E27)/$J$19</f>
        <v>2.2777614463351443</v>
      </c>
      <c r="H27" s="4">
        <f t="shared" si="0"/>
        <v>0.8967564749350961</v>
      </c>
      <c r="I27" s="5">
        <f t="shared" si="1"/>
        <v>1.0218579234972678</v>
      </c>
      <c r="J27" s="9">
        <f t="shared" si="2"/>
        <v>0.021857923497267784</v>
      </c>
      <c r="K27" s="7">
        <f aca="true" t="shared" si="9" ref="K27:K90">IF(C27&gt;0,(((C27+(D$15/2))^2*3.1416)/43560)-(((C26+(D$15/2))^2*3.1416)/43560),0)</f>
        <v>0.04327272727272727</v>
      </c>
      <c r="L27" s="5">
        <f t="shared" si="3"/>
        <v>0.00017066666666666665</v>
      </c>
      <c r="M27" s="6">
        <f t="shared" si="4"/>
        <v>0.00017439708561020034</v>
      </c>
      <c r="O27">
        <f t="shared" si="7"/>
        <v>5260.0609756097565</v>
      </c>
      <c r="P27">
        <f t="shared" si="5"/>
        <v>5054.841278871317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aca="true" t="shared" si="10" ref="E28:E88">IF(AND(D28="",C28&lt;&gt;""),$J$16,0)</f>
        <v>175.33536585365854</v>
      </c>
      <c r="F28" s="3"/>
      <c r="G28" s="4">
        <f t="shared" si="8"/>
        <v>2.2777614463351443</v>
      </c>
      <c r="H28" s="4">
        <f t="shared" si="0"/>
        <v>0.8967564749350961</v>
      </c>
      <c r="I28" s="5">
        <f t="shared" si="1"/>
        <v>1.0218579234972678</v>
      </c>
      <c r="J28" s="9">
        <f t="shared" si="2"/>
        <v>0.021857923497267784</v>
      </c>
      <c r="K28" s="7">
        <f t="shared" si="9"/>
        <v>0.05769696969696969</v>
      </c>
      <c r="L28" s="5">
        <f t="shared" si="3"/>
        <v>0.00022755555555555552</v>
      </c>
      <c r="M28" s="6">
        <f t="shared" si="4"/>
        <v>0.00023252944748026712</v>
      </c>
      <c r="O28">
        <f t="shared" si="7"/>
        <v>7013.414634146342</v>
      </c>
      <c r="P28">
        <f t="shared" si="5"/>
        <v>6739.788371828422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10"/>
        <v>175.33536585365854</v>
      </c>
      <c r="F29" s="3"/>
      <c r="G29" s="4">
        <f t="shared" si="8"/>
        <v>2.2777614463351443</v>
      </c>
      <c r="H29" s="4">
        <f t="shared" si="0"/>
        <v>0.8967564749350961</v>
      </c>
      <c r="I29" s="5">
        <f t="shared" si="1"/>
        <v>1.0218579234972678</v>
      </c>
      <c r="J29" s="9">
        <f t="shared" si="2"/>
        <v>0.021857923497267784</v>
      </c>
      <c r="K29" s="7">
        <f t="shared" si="9"/>
        <v>0.07212121212121214</v>
      </c>
      <c r="L29" s="5">
        <f t="shared" si="3"/>
        <v>0.00028444444444444453</v>
      </c>
      <c r="M29" s="6">
        <f t="shared" si="4"/>
        <v>0.00029066180935033404</v>
      </c>
      <c r="O29">
        <f t="shared" si="7"/>
        <v>8766.768292682927</v>
      </c>
      <c r="P29">
        <f t="shared" si="5"/>
        <v>8424.735464785528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10"/>
        <v>175.33536585365854</v>
      </c>
      <c r="F30" s="3"/>
      <c r="G30" s="4">
        <f t="shared" si="8"/>
        <v>2.2777614463351443</v>
      </c>
      <c r="H30" s="4">
        <f t="shared" si="0"/>
        <v>0.8967564749350961</v>
      </c>
      <c r="I30" s="5">
        <f t="shared" si="1"/>
        <v>1.0218579234972678</v>
      </c>
      <c r="J30" s="9">
        <f t="shared" si="2"/>
        <v>0.021857923497267784</v>
      </c>
      <c r="K30" s="7">
        <f t="shared" si="9"/>
        <v>0.08654545454545454</v>
      </c>
      <c r="L30" s="5">
        <f t="shared" si="3"/>
        <v>0.0003413333333333333</v>
      </c>
      <c r="M30" s="6">
        <f t="shared" si="4"/>
        <v>0.0003487941712204007</v>
      </c>
      <c r="O30">
        <f t="shared" si="7"/>
        <v>10520.121951219513</v>
      </c>
      <c r="P30">
        <f t="shared" si="5"/>
        <v>10109.682557742633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10"/>
        <v>175.33536585365854</v>
      </c>
      <c r="F31" s="3"/>
      <c r="G31" s="4">
        <f t="shared" si="8"/>
        <v>2.2777614463351443</v>
      </c>
      <c r="H31" s="4">
        <f t="shared" si="0"/>
        <v>0.8967564749350961</v>
      </c>
      <c r="I31" s="5">
        <f t="shared" si="1"/>
        <v>1.0218579234972678</v>
      </c>
      <c r="J31" s="9">
        <f t="shared" si="2"/>
        <v>0.021857923497267784</v>
      </c>
      <c r="K31" s="7">
        <f t="shared" si="9"/>
        <v>0.10096969696969699</v>
      </c>
      <c r="L31" s="5">
        <f t="shared" si="3"/>
        <v>0.0003982222222222223</v>
      </c>
      <c r="M31" s="6">
        <f t="shared" si="4"/>
        <v>0.0004069265330904676</v>
      </c>
      <c r="O31">
        <f t="shared" si="7"/>
        <v>12273.475609756098</v>
      </c>
      <c r="P31">
        <f t="shared" si="5"/>
        <v>11794.629650699739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10"/>
        <v>175.33536585365854</v>
      </c>
      <c r="F32" s="3"/>
      <c r="G32" s="4">
        <f t="shared" si="8"/>
        <v>2.2777614463351443</v>
      </c>
      <c r="H32" s="4">
        <f t="shared" si="0"/>
        <v>0.8967564749350961</v>
      </c>
      <c r="I32" s="5">
        <f t="shared" si="1"/>
        <v>1.0218579234972678</v>
      </c>
      <c r="J32" s="9">
        <f t="shared" si="2"/>
        <v>0.021857923497267784</v>
      </c>
      <c r="K32" s="7">
        <f t="shared" si="9"/>
        <v>0.11539393939393944</v>
      </c>
      <c r="L32" s="5">
        <f t="shared" si="3"/>
        <v>0.00045511111111111127</v>
      </c>
      <c r="M32" s="6">
        <f t="shared" si="4"/>
        <v>0.00046505889496053446</v>
      </c>
      <c r="O32">
        <f t="shared" si="7"/>
        <v>14026.829268292684</v>
      </c>
      <c r="P32">
        <f t="shared" si="5"/>
        <v>13479.576743656844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10"/>
        <v>175.33536585365854</v>
      </c>
      <c r="F33" s="3"/>
      <c r="G33" s="4">
        <f t="shared" si="8"/>
        <v>2.2777614463351443</v>
      </c>
      <c r="H33" s="4">
        <f t="shared" si="0"/>
        <v>0.8967564749350961</v>
      </c>
      <c r="I33" s="5">
        <f t="shared" si="1"/>
        <v>1.0218579234972678</v>
      </c>
      <c r="J33" s="9">
        <f t="shared" si="2"/>
        <v>0.021857923497267784</v>
      </c>
      <c r="K33" s="7">
        <f t="shared" si="9"/>
        <v>0.12981818181818172</v>
      </c>
      <c r="L33" s="5">
        <f t="shared" si="3"/>
        <v>0.0005119999999999997</v>
      </c>
      <c r="M33" s="6">
        <f t="shared" si="4"/>
        <v>0.0005231912568306007</v>
      </c>
      <c r="O33">
        <f t="shared" si="7"/>
        <v>15780.18292682927</v>
      </c>
      <c r="P33">
        <f t="shared" si="5"/>
        <v>15164.52383661395</v>
      </c>
    </row>
    <row r="34" spans="1:16" ht="13.5" thickBot="1">
      <c r="A34" s="3">
        <f t="shared" si="6"/>
        <v>10</v>
      </c>
      <c r="B34" s="3"/>
      <c r="C34" s="12">
        <v>100</v>
      </c>
      <c r="D34" s="43"/>
      <c r="E34" s="42">
        <f t="shared" si="10"/>
        <v>175.33536585365854</v>
      </c>
      <c r="F34" s="3"/>
      <c r="G34" s="4">
        <f t="shared" si="8"/>
        <v>2.2777614463351443</v>
      </c>
      <c r="H34" s="4">
        <f t="shared" si="0"/>
        <v>0.8967564749350961</v>
      </c>
      <c r="I34" s="5">
        <f t="shared" si="1"/>
        <v>1.0218579234972678</v>
      </c>
      <c r="J34" s="9">
        <f t="shared" si="2"/>
        <v>0.021857923497267784</v>
      </c>
      <c r="K34" s="7">
        <f t="shared" si="9"/>
        <v>0.14424242424242428</v>
      </c>
      <c r="L34" s="5">
        <f t="shared" si="3"/>
        <v>0.0005688888888888891</v>
      </c>
      <c r="M34" s="6">
        <f t="shared" si="4"/>
        <v>0.0005813236187006681</v>
      </c>
      <c r="O34">
        <f t="shared" si="7"/>
        <v>17533.536585365855</v>
      </c>
      <c r="P34">
        <f t="shared" si="5"/>
        <v>16849.470929571056</v>
      </c>
    </row>
    <row r="35" spans="1:16" ht="13.5" thickBot="1">
      <c r="A35" s="3">
        <f t="shared" si="6"/>
        <v>11</v>
      </c>
      <c r="B35" s="3"/>
      <c r="C35" s="12">
        <v>110</v>
      </c>
      <c r="D35" s="43"/>
      <c r="E35" s="42">
        <f t="shared" si="10"/>
        <v>175.33536585365854</v>
      </c>
      <c r="F35" s="3"/>
      <c r="G35" s="4">
        <f t="shared" si="8"/>
        <v>2.2777614463351443</v>
      </c>
      <c r="H35" s="4">
        <f t="shared" si="0"/>
        <v>0.8967564749350961</v>
      </c>
      <c r="I35" s="5">
        <f t="shared" si="1"/>
        <v>1.0218579234972678</v>
      </c>
      <c r="J35" s="9">
        <f t="shared" si="2"/>
        <v>0.021857923497267784</v>
      </c>
      <c r="K35" s="7">
        <f t="shared" si="9"/>
        <v>0.15866666666666662</v>
      </c>
      <c r="L35" s="5">
        <f t="shared" si="3"/>
        <v>0.0006257777777777776</v>
      </c>
      <c r="M35" s="6">
        <f t="shared" si="4"/>
        <v>0.0006394559805707346</v>
      </c>
      <c r="O35">
        <f t="shared" si="7"/>
        <v>19286.89024390244</v>
      </c>
      <c r="P35">
        <f t="shared" si="5"/>
        <v>18534.41802252816</v>
      </c>
    </row>
    <row r="36" spans="1:16" ht="13.5" thickBot="1">
      <c r="A36" s="3">
        <f t="shared" si="6"/>
        <v>12</v>
      </c>
      <c r="B36" s="3"/>
      <c r="C36" s="12">
        <v>120</v>
      </c>
      <c r="D36" s="43"/>
      <c r="E36" s="42">
        <f t="shared" si="10"/>
        <v>175.33536585365854</v>
      </c>
      <c r="F36" s="3"/>
      <c r="G36" s="4">
        <f t="shared" si="8"/>
        <v>2.2777614463351443</v>
      </c>
      <c r="H36" s="4">
        <f t="shared" si="0"/>
        <v>0.8967564749350961</v>
      </c>
      <c r="I36" s="5">
        <f t="shared" si="1"/>
        <v>1.0218579234972678</v>
      </c>
      <c r="J36" s="9">
        <f t="shared" si="2"/>
        <v>0.021857923497267784</v>
      </c>
      <c r="K36" s="7">
        <f t="shared" si="9"/>
        <v>0.17309090909090918</v>
      </c>
      <c r="L36" s="5">
        <f t="shared" si="3"/>
        <v>0.000682666666666667</v>
      </c>
      <c r="M36" s="6">
        <f t="shared" si="4"/>
        <v>0.0006975883424408018</v>
      </c>
      <c r="O36">
        <f t="shared" si="7"/>
        <v>21040.243902439026</v>
      </c>
      <c r="P36">
        <f t="shared" si="5"/>
        <v>20219.365115485267</v>
      </c>
    </row>
    <row r="37" spans="1:16" ht="13.5" thickBot="1">
      <c r="A37" s="3">
        <f t="shared" si="6"/>
        <v>13</v>
      </c>
      <c r="B37" s="3"/>
      <c r="C37" s="12">
        <v>130</v>
      </c>
      <c r="D37" s="43"/>
      <c r="E37" s="42">
        <f t="shared" si="10"/>
        <v>175.33536585365854</v>
      </c>
      <c r="F37" s="3"/>
      <c r="G37" s="4">
        <f t="shared" si="8"/>
        <v>2.2777614463351443</v>
      </c>
      <c r="H37" s="4">
        <f t="shared" si="0"/>
        <v>0.8967564749350961</v>
      </c>
      <c r="I37" s="5">
        <f t="shared" si="1"/>
        <v>1.0218579234972678</v>
      </c>
      <c r="J37" s="9">
        <f t="shared" si="2"/>
        <v>0.021857923497267784</v>
      </c>
      <c r="K37" s="7">
        <f t="shared" si="9"/>
        <v>0.1875151515151514</v>
      </c>
      <c r="L37" s="5">
        <f t="shared" si="3"/>
        <v>0.0007395555555555551</v>
      </c>
      <c r="M37" s="6">
        <f t="shared" si="4"/>
        <v>0.0007557207043108679</v>
      </c>
      <c r="O37">
        <f t="shared" si="7"/>
        <v>22793.59756097561</v>
      </c>
      <c r="P37">
        <f t="shared" si="5"/>
        <v>21904.31220844237</v>
      </c>
    </row>
    <row r="38" spans="1:16" ht="13.5" thickBot="1">
      <c r="A38" s="3">
        <f t="shared" si="6"/>
        <v>14</v>
      </c>
      <c r="B38" s="3"/>
      <c r="C38" s="12">
        <v>140</v>
      </c>
      <c r="D38" s="43"/>
      <c r="E38" s="42">
        <f t="shared" si="10"/>
        <v>175.33536585365854</v>
      </c>
      <c r="F38" s="3"/>
      <c r="G38" s="4">
        <f t="shared" si="8"/>
        <v>2.2777614463351443</v>
      </c>
      <c r="H38" s="4">
        <f t="shared" si="0"/>
        <v>0.8967564749350961</v>
      </c>
      <c r="I38" s="5">
        <f t="shared" si="1"/>
        <v>1.0218579234972678</v>
      </c>
      <c r="J38" s="9">
        <f t="shared" si="2"/>
        <v>0.021857923497267784</v>
      </c>
      <c r="K38" s="7">
        <f t="shared" si="9"/>
        <v>0.20193939393939409</v>
      </c>
      <c r="L38" s="5">
        <f t="shared" si="3"/>
        <v>0.000796444444444445</v>
      </c>
      <c r="M38" s="6">
        <f t="shared" si="4"/>
        <v>0.0008138530661809356</v>
      </c>
      <c r="O38">
        <f t="shared" si="7"/>
        <v>24546.951219512197</v>
      </c>
      <c r="P38">
        <f t="shared" si="5"/>
        <v>23589.259301399477</v>
      </c>
    </row>
    <row r="39" spans="1:16" ht="13.5" thickBot="1">
      <c r="A39" s="3">
        <f t="shared" si="6"/>
        <v>15</v>
      </c>
      <c r="B39" s="3"/>
      <c r="C39" s="12">
        <v>150</v>
      </c>
      <c r="D39" s="43"/>
      <c r="E39" s="42">
        <f t="shared" si="10"/>
        <v>175.33536585365854</v>
      </c>
      <c r="F39" s="3"/>
      <c r="G39" s="4">
        <f t="shared" si="8"/>
        <v>2.2777614463351443</v>
      </c>
      <c r="H39" s="4">
        <f t="shared" si="0"/>
        <v>0.8967564749350961</v>
      </c>
      <c r="I39" s="5">
        <f t="shared" si="1"/>
        <v>1.0218579234972678</v>
      </c>
      <c r="J39" s="9">
        <f t="shared" si="2"/>
        <v>0.021857923497267784</v>
      </c>
      <c r="K39" s="7">
        <f t="shared" si="9"/>
        <v>0.2163636363636363</v>
      </c>
      <c r="L39" s="5">
        <f t="shared" si="3"/>
        <v>0.0008533333333333331</v>
      </c>
      <c r="M39" s="6">
        <f t="shared" si="4"/>
        <v>0.0008719854280510016</v>
      </c>
      <c r="O39">
        <f t="shared" si="7"/>
        <v>26300.30487804878</v>
      </c>
      <c r="P39">
        <f t="shared" si="5"/>
        <v>25274.20639435658</v>
      </c>
    </row>
    <row r="40" spans="1:16" ht="13.5" thickBot="1">
      <c r="A40" s="3">
        <f t="shared" si="6"/>
        <v>16</v>
      </c>
      <c r="B40" s="3"/>
      <c r="C40" s="12">
        <v>160</v>
      </c>
      <c r="D40" s="43"/>
      <c r="E40" s="42">
        <f t="shared" si="10"/>
        <v>175.33536585365854</v>
      </c>
      <c r="F40" s="3" t="s">
        <v>52</v>
      </c>
      <c r="G40" s="4">
        <f t="shared" si="8"/>
        <v>2.2777614463351443</v>
      </c>
      <c r="H40" s="4">
        <f t="shared" si="0"/>
        <v>0.8967564749350961</v>
      </c>
      <c r="I40" s="5">
        <f t="shared" si="1"/>
        <v>1.0218579234972678</v>
      </c>
      <c r="J40" s="9">
        <f t="shared" si="2"/>
        <v>0.021857923497267784</v>
      </c>
      <c r="K40" s="7">
        <f t="shared" si="9"/>
        <v>0.23078787878787876</v>
      </c>
      <c r="L40" s="5">
        <f t="shared" si="3"/>
        <v>0.0009102222222222221</v>
      </c>
      <c r="M40" s="6">
        <f t="shared" si="4"/>
        <v>0.0009301177899210685</v>
      </c>
      <c r="O40">
        <f t="shared" si="7"/>
        <v>28053.658536585368</v>
      </c>
      <c r="P40">
        <f t="shared" si="5"/>
        <v>26959.153487313688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170</v>
      </c>
      <c r="E41" s="42">
        <f t="shared" si="10"/>
        <v>0</v>
      </c>
      <c r="F41" s="3"/>
      <c r="G41" s="4">
        <f t="shared" si="8"/>
        <v>2.2084503259893524</v>
      </c>
      <c r="H41" s="4">
        <f t="shared" si="0"/>
        <v>0.8694686322792726</v>
      </c>
      <c r="I41" s="5">
        <f t="shared" si="1"/>
        <v>0.9907633074979597</v>
      </c>
      <c r="J41" s="9">
        <f t="shared" si="2"/>
        <v>-0.009236692502040289</v>
      </c>
      <c r="K41" s="7">
        <f t="shared" si="9"/>
        <v>0.245212121212121</v>
      </c>
      <c r="L41" s="5">
        <f t="shared" si="3"/>
        <v>0.0009671111111111102</v>
      </c>
      <c r="M41" s="6">
        <f t="shared" si="4"/>
        <v>0.0009581782031624704</v>
      </c>
      <c r="O41">
        <f t="shared" si="7"/>
        <v>28900</v>
      </c>
      <c r="P41">
        <f t="shared" si="5"/>
        <v>255.89941972920656</v>
      </c>
    </row>
    <row r="42" spans="1:16" ht="13.5" thickBot="1">
      <c r="A42" s="3">
        <f t="shared" si="6"/>
        <v>18</v>
      </c>
      <c r="B42" s="3"/>
      <c r="C42" s="12">
        <v>180</v>
      </c>
      <c r="D42" s="11">
        <v>165</v>
      </c>
      <c r="E42" s="42">
        <f t="shared" si="10"/>
        <v>0</v>
      </c>
      <c r="F42" s="3"/>
      <c r="G42" s="4">
        <f t="shared" si="8"/>
        <v>2.1434959046367243</v>
      </c>
      <c r="H42" s="4">
        <f t="shared" si="0"/>
        <v>0.8438960254475293</v>
      </c>
      <c r="I42" s="5">
        <f t="shared" si="1"/>
        <v>0.9616232102186079</v>
      </c>
      <c r="J42" s="9">
        <f t="shared" si="2"/>
        <v>-0.03837678978139214</v>
      </c>
      <c r="K42" s="7">
        <f t="shared" si="9"/>
        <v>0.25963636363636367</v>
      </c>
      <c r="L42" s="5">
        <f t="shared" si="3"/>
        <v>0.0010240000000000002</v>
      </c>
      <c r="M42" s="6">
        <f t="shared" si="4"/>
        <v>0.0009847021672638545</v>
      </c>
      <c r="O42">
        <f t="shared" si="7"/>
        <v>29700</v>
      </c>
      <c r="P42">
        <f t="shared" si="5"/>
        <v>629.0476732278989</v>
      </c>
    </row>
    <row r="43" spans="1:16" ht="13.5" thickBot="1">
      <c r="A43" s="3">
        <f t="shared" si="6"/>
        <v>19</v>
      </c>
      <c r="B43" s="3"/>
      <c r="C43" s="12">
        <v>190</v>
      </c>
      <c r="D43" s="11">
        <v>180</v>
      </c>
      <c r="E43" s="42">
        <f t="shared" si="10"/>
        <v>0</v>
      </c>
      <c r="F43" s="3"/>
      <c r="G43" s="4">
        <f t="shared" si="8"/>
        <v>2.3383591686946086</v>
      </c>
      <c r="H43" s="4">
        <f t="shared" si="0"/>
        <v>0.9206138459427593</v>
      </c>
      <c r="I43" s="5">
        <f t="shared" si="1"/>
        <v>1.0490435020566633</v>
      </c>
      <c r="J43" s="9">
        <f t="shared" si="2"/>
        <v>0.0490435020566633</v>
      </c>
      <c r="K43" s="7">
        <f t="shared" si="9"/>
        <v>0.2740606060606061</v>
      </c>
      <c r="L43" s="5">
        <f t="shared" si="3"/>
        <v>0.001080888888888889</v>
      </c>
      <c r="M43" s="6">
        <f t="shared" si="4"/>
        <v>0.0011338994653341359</v>
      </c>
      <c r="O43">
        <f t="shared" si="7"/>
        <v>34200</v>
      </c>
      <c r="P43">
        <f t="shared" si="5"/>
        <v>2186.0052338149953</v>
      </c>
    </row>
    <row r="44" spans="1:16" ht="13.5" thickBot="1">
      <c r="A44" s="3">
        <f t="shared" si="6"/>
        <v>20</v>
      </c>
      <c r="B44" s="3"/>
      <c r="C44" s="12">
        <v>200</v>
      </c>
      <c r="D44" s="11">
        <v>170</v>
      </c>
      <c r="E44" s="42">
        <f t="shared" si="10"/>
        <v>0</v>
      </c>
      <c r="F44" s="3"/>
      <c r="G44" s="4">
        <f t="shared" si="8"/>
        <v>2.2084503259893524</v>
      </c>
      <c r="H44" s="4">
        <f t="shared" si="0"/>
        <v>0.8694686322792726</v>
      </c>
      <c r="I44" s="5">
        <f t="shared" si="1"/>
        <v>0.9907633074979597</v>
      </c>
      <c r="J44" s="9">
        <f t="shared" si="2"/>
        <v>-0.009236692502040289</v>
      </c>
      <c r="K44" s="7">
        <f t="shared" si="9"/>
        <v>0.28848484848484857</v>
      </c>
      <c r="L44" s="5">
        <f t="shared" si="3"/>
        <v>0.0011377777777777781</v>
      </c>
      <c r="M44" s="6">
        <f t="shared" si="4"/>
        <v>0.00112726847430879</v>
      </c>
      <c r="O44">
        <f t="shared" si="7"/>
        <v>34000</v>
      </c>
      <c r="P44">
        <f t="shared" si="5"/>
        <v>301.05814085789007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165</v>
      </c>
      <c r="E45" s="42">
        <f t="shared" si="10"/>
        <v>0</v>
      </c>
      <c r="F45" s="3"/>
      <c r="G45" s="4">
        <f t="shared" si="8"/>
        <v>2.1434959046367243</v>
      </c>
      <c r="H45" s="4">
        <f t="shared" si="0"/>
        <v>0.8438960254475293</v>
      </c>
      <c r="I45" s="5">
        <f t="shared" si="1"/>
        <v>0.9616232102186079</v>
      </c>
      <c r="J45" s="9">
        <f t="shared" si="2"/>
        <v>-0.03837678978139214</v>
      </c>
      <c r="K45" s="7">
        <f t="shared" si="9"/>
        <v>0.3029090909090906</v>
      </c>
      <c r="L45" s="5">
        <f t="shared" si="3"/>
        <v>0.0011946666666666653</v>
      </c>
      <c r="M45" s="6">
        <f t="shared" si="4"/>
        <v>0.0011488191951411623</v>
      </c>
      <c r="O45">
        <f t="shared" si="7"/>
        <v>34650</v>
      </c>
      <c r="P45">
        <f t="shared" si="5"/>
        <v>733.8889520992154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180</v>
      </c>
      <c r="E46" s="42">
        <f t="shared" si="10"/>
        <v>0</v>
      </c>
      <c r="F46" s="3"/>
      <c r="G46" s="4">
        <f t="shared" si="8"/>
        <v>2.3383591686946086</v>
      </c>
      <c r="H46" s="4">
        <f t="shared" si="0"/>
        <v>0.9206138459427593</v>
      </c>
      <c r="I46" s="5">
        <f t="shared" si="1"/>
        <v>1.0490435020566633</v>
      </c>
      <c r="J46" s="9">
        <f t="shared" si="2"/>
        <v>0.0490435020566633</v>
      </c>
      <c r="K46" s="7">
        <f t="shared" si="9"/>
        <v>0.3173333333333339</v>
      </c>
      <c r="L46" s="5">
        <f t="shared" si="3"/>
        <v>0.0012515555555555578</v>
      </c>
      <c r="M46" s="6">
        <f t="shared" si="4"/>
        <v>0.0013129362230184752</v>
      </c>
      <c r="O46">
        <f t="shared" si="7"/>
        <v>39600</v>
      </c>
      <c r="P46">
        <f t="shared" si="5"/>
        <v>2531.163954943679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180</v>
      </c>
      <c r="E47" s="42">
        <f t="shared" si="10"/>
        <v>0</v>
      </c>
      <c r="F47" s="3"/>
      <c r="G47" s="4">
        <f t="shared" si="8"/>
        <v>2.3383591686946086</v>
      </c>
      <c r="H47" s="4">
        <f t="shared" si="0"/>
        <v>0.9206138459427593</v>
      </c>
      <c r="I47" s="5">
        <f t="shared" si="1"/>
        <v>1.0490435020566633</v>
      </c>
      <c r="J47" s="9">
        <f t="shared" si="2"/>
        <v>0.0490435020566633</v>
      </c>
      <c r="K47" s="7">
        <f t="shared" si="9"/>
        <v>0.33175757575757503</v>
      </c>
      <c r="L47" s="5">
        <f t="shared" si="3"/>
        <v>0.0013084444444444415</v>
      </c>
      <c r="M47" s="6">
        <f t="shared" si="4"/>
        <v>0.0013726151422465821</v>
      </c>
      <c r="O47">
        <f t="shared" si="7"/>
        <v>41400</v>
      </c>
      <c r="P47">
        <f t="shared" si="5"/>
        <v>2646.2168619865733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155</v>
      </c>
      <c r="E48" s="42">
        <f t="shared" si="10"/>
        <v>0</v>
      </c>
      <c r="F48" s="3"/>
      <c r="G48" s="4">
        <f t="shared" si="8"/>
        <v>2.013587061931468</v>
      </c>
      <c r="H48" s="4">
        <f t="shared" si="0"/>
        <v>0.7927508117840426</v>
      </c>
      <c r="I48" s="5">
        <f t="shared" si="1"/>
        <v>0.9033430156599043</v>
      </c>
      <c r="J48" s="9">
        <f t="shared" si="2"/>
        <v>-0.09665698434009573</v>
      </c>
      <c r="K48" s="7">
        <f t="shared" si="9"/>
        <v>0.34618181818181926</v>
      </c>
      <c r="L48" s="5">
        <f t="shared" si="3"/>
        <v>0.0013653333333333375</v>
      </c>
      <c r="M48" s="6">
        <f t="shared" si="4"/>
        <v>0.0012333643307143264</v>
      </c>
      <c r="O48">
        <f t="shared" si="7"/>
        <v>37200</v>
      </c>
      <c r="P48">
        <f t="shared" si="5"/>
        <v>3238.730230970532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180</v>
      </c>
      <c r="E49" s="42">
        <f t="shared" si="10"/>
        <v>0</v>
      </c>
      <c r="F49" s="3"/>
      <c r="G49" s="4">
        <f t="shared" si="8"/>
        <v>2.3383591686946086</v>
      </c>
      <c r="H49" s="4">
        <f t="shared" si="0"/>
        <v>0.9206138459427593</v>
      </c>
      <c r="I49" s="5">
        <f t="shared" si="1"/>
        <v>1.0490435020566633</v>
      </c>
      <c r="J49" s="9">
        <f t="shared" si="2"/>
        <v>0.0490435020566633</v>
      </c>
      <c r="K49" s="7">
        <f t="shared" si="9"/>
        <v>0.3606060606060604</v>
      </c>
      <c r="L49" s="5">
        <f t="shared" si="3"/>
        <v>0.0014222222222222212</v>
      </c>
      <c r="M49" s="6">
        <f t="shared" si="4"/>
        <v>0.001491972980702809</v>
      </c>
      <c r="O49">
        <f t="shared" si="7"/>
        <v>45000</v>
      </c>
      <c r="P49">
        <f t="shared" si="5"/>
        <v>2876.322676072363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140</v>
      </c>
      <c r="E50" s="42">
        <f t="shared" si="10"/>
        <v>0</v>
      </c>
      <c r="F50" s="3"/>
      <c r="G50" s="4">
        <f t="shared" si="8"/>
        <v>1.8187237978735842</v>
      </c>
      <c r="H50" s="4">
        <f t="shared" si="0"/>
        <v>0.7160329912888127</v>
      </c>
      <c r="I50" s="5">
        <f t="shared" si="1"/>
        <v>0.815922723821849</v>
      </c>
      <c r="J50" s="9">
        <f t="shared" si="2"/>
        <v>-0.18407727617815095</v>
      </c>
      <c r="K50" s="7">
        <f t="shared" si="9"/>
        <v>0.3750303030303028</v>
      </c>
      <c r="L50" s="5">
        <f t="shared" si="3"/>
        <v>0.0014791111111111103</v>
      </c>
      <c r="M50" s="6">
        <f t="shared" si="4"/>
        <v>0.0012068403666129388</v>
      </c>
      <c r="O50">
        <f t="shared" si="7"/>
        <v>36400</v>
      </c>
      <c r="P50">
        <f t="shared" si="5"/>
        <v>7408.6244168847425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140</v>
      </c>
      <c r="E51" s="42">
        <f t="shared" si="10"/>
        <v>0</v>
      </c>
      <c r="F51" s="3"/>
      <c r="G51" s="4">
        <f t="shared" si="8"/>
        <v>1.8187237978735842</v>
      </c>
      <c r="H51" s="4">
        <f t="shared" si="0"/>
        <v>0.7160329912888127</v>
      </c>
      <c r="I51" s="5">
        <f t="shared" si="1"/>
        <v>0.815922723821849</v>
      </c>
      <c r="J51" s="9">
        <f t="shared" si="2"/>
        <v>-0.18407727617815095</v>
      </c>
      <c r="K51" s="7">
        <f t="shared" si="9"/>
        <v>0.3894545454545453</v>
      </c>
      <c r="L51" s="5">
        <f t="shared" si="3"/>
        <v>0.0015359999999999992</v>
      </c>
      <c r="M51" s="6">
        <f t="shared" si="4"/>
        <v>0.0012532573037903594</v>
      </c>
      <c r="O51">
        <f t="shared" si="7"/>
        <v>37800</v>
      </c>
      <c r="P51">
        <f t="shared" si="5"/>
        <v>7693.571509841849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155</v>
      </c>
      <c r="E52" s="42">
        <f t="shared" si="10"/>
        <v>0</v>
      </c>
      <c r="F52" s="3"/>
      <c r="G52" s="4">
        <f t="shared" si="8"/>
        <v>2.013587061931468</v>
      </c>
      <c r="H52" s="4">
        <f t="shared" si="0"/>
        <v>0.7927508117840426</v>
      </c>
      <c r="I52" s="5">
        <f t="shared" si="1"/>
        <v>0.9033430156599043</v>
      </c>
      <c r="J52" s="9">
        <f t="shared" si="2"/>
        <v>-0.09665698434009573</v>
      </c>
      <c r="K52" s="7">
        <f t="shared" si="9"/>
        <v>0.4038787878787877</v>
      </c>
      <c r="L52" s="5">
        <f t="shared" si="3"/>
        <v>0.0015928888888888883</v>
      </c>
      <c r="M52" s="6">
        <f t="shared" si="4"/>
        <v>0.0014389250525000425</v>
      </c>
      <c r="O52">
        <f t="shared" si="7"/>
        <v>43400</v>
      </c>
      <c r="P52">
        <f t="shared" si="5"/>
        <v>3778.518602798954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170</v>
      </c>
      <c r="E53" s="42">
        <f t="shared" si="10"/>
        <v>0</v>
      </c>
      <c r="F53" s="3"/>
      <c r="G53" s="4">
        <f t="shared" si="8"/>
        <v>2.2084503259893524</v>
      </c>
      <c r="H53" s="4">
        <f t="shared" si="0"/>
        <v>0.8694686322792726</v>
      </c>
      <c r="I53" s="5">
        <f t="shared" si="1"/>
        <v>0.9907633074979597</v>
      </c>
      <c r="J53" s="9">
        <f t="shared" si="2"/>
        <v>-0.009236692502040289</v>
      </c>
      <c r="K53" s="7">
        <f t="shared" si="9"/>
        <v>0.4183030303030302</v>
      </c>
      <c r="L53" s="5">
        <f t="shared" si="3"/>
        <v>0.0016497777777777771</v>
      </c>
      <c r="M53" s="6">
        <f t="shared" si="4"/>
        <v>0.0016345392877477444</v>
      </c>
      <c r="O53">
        <f t="shared" si="7"/>
        <v>49300</v>
      </c>
      <c r="P53">
        <f t="shared" si="5"/>
        <v>436.5343042439406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150</v>
      </c>
      <c r="E54" s="42">
        <f t="shared" si="10"/>
        <v>0</v>
      </c>
      <c r="F54" s="3"/>
      <c r="G54" s="4">
        <f t="shared" si="8"/>
        <v>1.9486326405788403</v>
      </c>
      <c r="H54" s="4">
        <f t="shared" si="0"/>
        <v>0.7671782049522994</v>
      </c>
      <c r="I54" s="5">
        <f t="shared" si="1"/>
        <v>0.8742029183805526</v>
      </c>
      <c r="J54" s="9">
        <f t="shared" si="2"/>
        <v>-0.12579708161944736</v>
      </c>
      <c r="K54" s="7">
        <f t="shared" si="9"/>
        <v>0.4327272727272726</v>
      </c>
      <c r="L54" s="5">
        <f t="shared" si="3"/>
        <v>0.0017066666666666662</v>
      </c>
      <c r="M54" s="6">
        <f t="shared" si="4"/>
        <v>0.0014919729807028094</v>
      </c>
      <c r="O54">
        <f t="shared" si="7"/>
        <v>45000</v>
      </c>
      <c r="P54">
        <f t="shared" si="5"/>
        <v>5548.412788713165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180</v>
      </c>
      <c r="E55" s="42">
        <f t="shared" si="10"/>
        <v>0</v>
      </c>
      <c r="F55" s="3"/>
      <c r="G55" s="4">
        <f t="shared" si="8"/>
        <v>2.3383591686946086</v>
      </c>
      <c r="H55" s="4">
        <f t="shared" si="0"/>
        <v>0.9206138459427593</v>
      </c>
      <c r="I55" s="5">
        <f t="shared" si="1"/>
        <v>1.0490435020566633</v>
      </c>
      <c r="J55" s="9">
        <f t="shared" si="2"/>
        <v>0.0490435020566633</v>
      </c>
      <c r="K55" s="7">
        <f t="shared" si="9"/>
        <v>0.44715151515151597</v>
      </c>
      <c r="L55" s="5">
        <f t="shared" si="3"/>
        <v>0.0017635555555555588</v>
      </c>
      <c r="M55" s="6">
        <f t="shared" si="4"/>
        <v>0.0018500464960714879</v>
      </c>
      <c r="O55">
        <f t="shared" si="7"/>
        <v>55800</v>
      </c>
      <c r="P55">
        <f t="shared" si="5"/>
        <v>3566.6401183297294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200</v>
      </c>
      <c r="E56" s="42">
        <f t="shared" si="10"/>
        <v>0</v>
      </c>
      <c r="F56" s="3" t="s">
        <v>53</v>
      </c>
      <c r="G56" s="4">
        <f t="shared" si="8"/>
        <v>2.5981768541051204</v>
      </c>
      <c r="H56" s="4">
        <f t="shared" si="0"/>
        <v>1.0229042732697324</v>
      </c>
      <c r="I56" s="5">
        <f t="shared" si="1"/>
        <v>1.1656038911740703</v>
      </c>
      <c r="J56" s="9">
        <f t="shared" si="2"/>
        <v>0.16560389117407026</v>
      </c>
      <c r="K56" s="7">
        <f t="shared" si="9"/>
        <v>0.46157575757575753</v>
      </c>
      <c r="L56" s="5">
        <f t="shared" si="3"/>
        <v>0.0018204444444444442</v>
      </c>
      <c r="M56" s="6">
        <f t="shared" si="4"/>
        <v>0.0021219171281106628</v>
      </c>
      <c r="O56">
        <f t="shared" si="7"/>
        <v>64000</v>
      </c>
      <c r="P56">
        <f t="shared" si="5"/>
        <v>10081.693025372624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150</v>
      </c>
      <c r="E57" s="42">
        <f t="shared" si="10"/>
        <v>0</v>
      </c>
      <c r="F57" s="3"/>
      <c r="G57" s="4">
        <f t="shared" si="8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0.8742029183805526</v>
      </c>
      <c r="J57" s="9">
        <f aca="true" t="shared" si="13" ref="J57:J88">IF(C57&gt;0,I57-1,0)</f>
        <v>-0.12579708161944736</v>
      </c>
      <c r="K57" s="7">
        <f t="shared" si="9"/>
        <v>0.476</v>
      </c>
      <c r="L57" s="5">
        <f aca="true" t="shared" si="14" ref="L57:L88">(K57/K$216)</f>
        <v>0.001877333333333333</v>
      </c>
      <c r="M57" s="6">
        <f aca="true" t="shared" si="15" ref="M57:M88">L57*I57</f>
        <v>0.0016411702787730905</v>
      </c>
      <c r="O57">
        <f t="shared" si="7"/>
        <v>49500</v>
      </c>
      <c r="P57">
        <f aca="true" t="shared" si="16" ref="P57:P88">C57*ABS(D57-O$217)</f>
        <v>6103.254067584481</v>
      </c>
    </row>
    <row r="58" spans="1:16" ht="13.5" thickBot="1">
      <c r="A58" s="3">
        <f aca="true" t="shared" si="17" ref="A58:A89">A57+1</f>
        <v>34</v>
      </c>
      <c r="B58" s="3"/>
      <c r="C58" s="12">
        <v>340</v>
      </c>
      <c r="D58" s="12">
        <v>190</v>
      </c>
      <c r="E58" s="42">
        <f t="shared" si="10"/>
        <v>0</v>
      </c>
      <c r="F58" s="3"/>
      <c r="G58" s="4">
        <f t="shared" si="8"/>
        <v>2.4682680113998643</v>
      </c>
      <c r="H58" s="4">
        <f t="shared" si="11"/>
        <v>0.9717590596062458</v>
      </c>
      <c r="I58" s="5">
        <f t="shared" si="12"/>
        <v>1.1073236966153666</v>
      </c>
      <c r="J58" s="9">
        <f t="shared" si="13"/>
        <v>0.10732369661536656</v>
      </c>
      <c r="K58" s="7">
        <f t="shared" si="9"/>
        <v>0.49042424242424154</v>
      </c>
      <c r="L58" s="5">
        <f t="shared" si="14"/>
        <v>0.0019342222222222187</v>
      </c>
      <c r="M58" s="6">
        <f t="shared" si="15"/>
        <v>0.0021418101011866962</v>
      </c>
      <c r="O58">
        <f t="shared" si="7"/>
        <v>64600</v>
      </c>
      <c r="P58">
        <f t="shared" si="16"/>
        <v>7311.798839458414</v>
      </c>
    </row>
    <row r="59" spans="1:16" ht="13.5" thickBot="1">
      <c r="A59" s="3">
        <f t="shared" si="17"/>
        <v>35</v>
      </c>
      <c r="B59" s="3"/>
      <c r="C59" s="12">
        <v>350</v>
      </c>
      <c r="D59" s="12">
        <v>200</v>
      </c>
      <c r="E59" s="42">
        <f t="shared" si="10"/>
        <v>0</v>
      </c>
      <c r="F59" s="3"/>
      <c r="G59" s="4">
        <f t="shared" si="8"/>
        <v>2.5981768541051204</v>
      </c>
      <c r="H59" s="4">
        <f t="shared" si="11"/>
        <v>1.0229042732697324</v>
      </c>
      <c r="I59" s="5">
        <f t="shared" si="12"/>
        <v>1.1656038911740703</v>
      </c>
      <c r="J59" s="9">
        <f t="shared" si="13"/>
        <v>0.16560389117407026</v>
      </c>
      <c r="K59" s="7">
        <f t="shared" si="9"/>
        <v>0.5048484848484858</v>
      </c>
      <c r="L59" s="5">
        <f t="shared" si="14"/>
        <v>0.0019911111111111145</v>
      </c>
      <c r="M59" s="6">
        <f t="shared" si="15"/>
        <v>0.0023208468588710417</v>
      </c>
      <c r="O59">
        <f t="shared" si="7"/>
        <v>70000</v>
      </c>
      <c r="P59">
        <f t="shared" si="16"/>
        <v>11026.851746501308</v>
      </c>
    </row>
    <row r="60" spans="1:16" ht="13.5" thickBot="1">
      <c r="A60" s="3">
        <f t="shared" si="17"/>
        <v>36</v>
      </c>
      <c r="B60" s="3"/>
      <c r="C60" s="12">
        <v>360</v>
      </c>
      <c r="D60" s="12">
        <v>175</v>
      </c>
      <c r="E60" s="42">
        <f t="shared" si="10"/>
        <v>0</v>
      </c>
      <c r="F60" s="3"/>
      <c r="G60" s="4">
        <f t="shared" si="8"/>
        <v>2.2734047473419805</v>
      </c>
      <c r="H60" s="4">
        <f t="shared" si="11"/>
        <v>0.895041239111016</v>
      </c>
      <c r="I60" s="5">
        <f t="shared" si="12"/>
        <v>1.0199034047773115</v>
      </c>
      <c r="J60" s="9">
        <f t="shared" si="13"/>
        <v>0.01990340477731145</v>
      </c>
      <c r="K60" s="7">
        <f t="shared" si="9"/>
        <v>0.5192727272727264</v>
      </c>
      <c r="L60" s="5">
        <f t="shared" si="14"/>
        <v>0.0020479999999999964</v>
      </c>
      <c r="M60" s="6">
        <f t="shared" si="15"/>
        <v>0.00208876217298393</v>
      </c>
      <c r="O60">
        <f t="shared" si="7"/>
        <v>63000</v>
      </c>
      <c r="P60">
        <f t="shared" si="16"/>
        <v>2341.904653544202</v>
      </c>
    </row>
    <row r="61" spans="1:16" ht="13.5" thickBot="1">
      <c r="A61" s="3">
        <f t="shared" si="17"/>
        <v>37</v>
      </c>
      <c r="B61" s="3"/>
      <c r="C61" s="12">
        <v>370</v>
      </c>
      <c r="D61" s="12">
        <v>220</v>
      </c>
      <c r="E61" s="42">
        <f t="shared" si="10"/>
        <v>0</v>
      </c>
      <c r="F61" s="3"/>
      <c r="G61" s="4">
        <f t="shared" si="8"/>
        <v>2.8579945395156323</v>
      </c>
      <c r="H61" s="4">
        <f t="shared" si="11"/>
        <v>1.1251947005967056</v>
      </c>
      <c r="I61" s="5">
        <f t="shared" si="12"/>
        <v>1.282164280291477</v>
      </c>
      <c r="J61" s="9">
        <f t="shared" si="13"/>
        <v>0.282164280291477</v>
      </c>
      <c r="K61" s="7">
        <f t="shared" si="9"/>
        <v>0.5336969696969707</v>
      </c>
      <c r="L61" s="5">
        <f t="shared" si="14"/>
        <v>0.0021048888888888927</v>
      </c>
      <c r="M61" s="6">
        <f t="shared" si="15"/>
        <v>0.002698813347315754</v>
      </c>
      <c r="O61">
        <f t="shared" si="7"/>
        <v>81400</v>
      </c>
      <c r="P61">
        <f t="shared" si="16"/>
        <v>19056.957560587096</v>
      </c>
    </row>
    <row r="62" spans="1:16" ht="13.5" thickBot="1">
      <c r="A62" s="3">
        <f t="shared" si="17"/>
        <v>38</v>
      </c>
      <c r="B62" s="3"/>
      <c r="C62" s="12">
        <v>380</v>
      </c>
      <c r="D62" s="12">
        <v>180</v>
      </c>
      <c r="E62" s="42">
        <f t="shared" si="10"/>
        <v>0</v>
      </c>
      <c r="F62" s="3"/>
      <c r="G62" s="4">
        <f t="shared" si="8"/>
        <v>2.3383591686946086</v>
      </c>
      <c r="H62" s="4">
        <f t="shared" si="11"/>
        <v>0.9206138459427593</v>
      </c>
      <c r="I62" s="5">
        <f t="shared" si="12"/>
        <v>1.0490435020566633</v>
      </c>
      <c r="J62" s="9">
        <f t="shared" si="13"/>
        <v>0.0490435020566633</v>
      </c>
      <c r="K62" s="7">
        <f t="shared" si="9"/>
        <v>0.5481212121212113</v>
      </c>
      <c r="L62" s="5">
        <f t="shared" si="14"/>
        <v>0.0021617777777777746</v>
      </c>
      <c r="M62" s="6">
        <f t="shared" si="15"/>
        <v>0.002267798930668268</v>
      </c>
      <c r="O62">
        <f t="shared" si="7"/>
        <v>68400</v>
      </c>
      <c r="P62">
        <f t="shared" si="16"/>
        <v>4372.010467629991</v>
      </c>
    </row>
    <row r="63" spans="1:16" ht="13.5" thickBot="1">
      <c r="A63" s="3">
        <f t="shared" si="17"/>
        <v>39</v>
      </c>
      <c r="B63" s="3"/>
      <c r="C63" s="12">
        <v>390</v>
      </c>
      <c r="D63" s="12">
        <v>155</v>
      </c>
      <c r="E63" s="42">
        <f t="shared" si="10"/>
        <v>0</v>
      </c>
      <c r="F63" s="3"/>
      <c r="G63" s="4">
        <f t="shared" si="8"/>
        <v>2.013587061931468</v>
      </c>
      <c r="H63" s="4">
        <f t="shared" si="11"/>
        <v>0.7927508117840426</v>
      </c>
      <c r="I63" s="5">
        <f t="shared" si="12"/>
        <v>0.9033430156599043</v>
      </c>
      <c r="J63" s="9">
        <f t="shared" si="13"/>
        <v>-0.09665698434009573</v>
      </c>
      <c r="K63" s="7">
        <f t="shared" si="9"/>
        <v>0.5625454545454556</v>
      </c>
      <c r="L63" s="5">
        <f t="shared" si="14"/>
        <v>0.0022186666666666704</v>
      </c>
      <c r="M63" s="6">
        <f t="shared" si="15"/>
        <v>0.0020042170374107776</v>
      </c>
      <c r="O63">
        <f t="shared" si="7"/>
        <v>60450</v>
      </c>
      <c r="P63">
        <f t="shared" si="16"/>
        <v>5262.936625327115</v>
      </c>
    </row>
    <row r="64" spans="1:16" ht="13.5" thickBot="1">
      <c r="A64" s="3">
        <f t="shared" si="17"/>
        <v>40</v>
      </c>
      <c r="B64" s="3"/>
      <c r="C64" s="12">
        <v>400</v>
      </c>
      <c r="D64" s="12">
        <v>160</v>
      </c>
      <c r="E64" s="42">
        <f t="shared" si="10"/>
        <v>0</v>
      </c>
      <c r="F64" s="3"/>
      <c r="G64" s="4">
        <f t="shared" si="8"/>
        <v>2.0785414832840963</v>
      </c>
      <c r="H64" s="4">
        <f t="shared" si="11"/>
        <v>0.818323418615786</v>
      </c>
      <c r="I64" s="5">
        <f t="shared" si="12"/>
        <v>0.9324831129392561</v>
      </c>
      <c r="J64" s="9">
        <f t="shared" si="13"/>
        <v>-0.06751688706074388</v>
      </c>
      <c r="K64" s="7">
        <f t="shared" si="9"/>
        <v>0.5769696969696962</v>
      </c>
      <c r="L64" s="5">
        <f t="shared" si="14"/>
        <v>0.002275555555555553</v>
      </c>
      <c r="M64" s="6">
        <f t="shared" si="15"/>
        <v>0.00212191712811066</v>
      </c>
      <c r="O64">
        <f t="shared" si="7"/>
        <v>64000</v>
      </c>
      <c r="P64">
        <f t="shared" si="16"/>
        <v>3397.88371828422</v>
      </c>
    </row>
    <row r="65" spans="1:16" ht="13.5" thickBot="1">
      <c r="A65" s="3">
        <f t="shared" si="17"/>
        <v>41</v>
      </c>
      <c r="B65" s="3"/>
      <c r="C65" s="12">
        <v>410</v>
      </c>
      <c r="D65" s="12">
        <v>180</v>
      </c>
      <c r="E65" s="42">
        <f t="shared" si="10"/>
        <v>0</v>
      </c>
      <c r="F65" s="3"/>
      <c r="G65" s="4">
        <f t="shared" si="8"/>
        <v>2.3383591686946086</v>
      </c>
      <c r="H65" s="4">
        <f t="shared" si="11"/>
        <v>0.9206138459427593</v>
      </c>
      <c r="I65" s="5">
        <f t="shared" si="12"/>
        <v>1.0490435020566633</v>
      </c>
      <c r="J65" s="9">
        <f t="shared" si="13"/>
        <v>0.0490435020566633</v>
      </c>
      <c r="K65" s="7">
        <f t="shared" si="9"/>
        <v>0.5913939393939387</v>
      </c>
      <c r="L65" s="5">
        <f t="shared" si="14"/>
        <v>0.0023324444444444417</v>
      </c>
      <c r="M65" s="6">
        <f t="shared" si="15"/>
        <v>0.0024468356883526055</v>
      </c>
      <c r="O65">
        <f t="shared" si="7"/>
        <v>73800</v>
      </c>
      <c r="P65">
        <f t="shared" si="16"/>
        <v>4717.169188758675</v>
      </c>
    </row>
    <row r="66" spans="1:16" ht="13.5" thickBot="1">
      <c r="A66" s="3">
        <f t="shared" si="17"/>
        <v>42</v>
      </c>
      <c r="B66" s="3"/>
      <c r="C66" s="12">
        <v>420</v>
      </c>
      <c r="D66" s="12">
        <v>210</v>
      </c>
      <c r="E66" s="42">
        <f t="shared" si="10"/>
        <v>0</v>
      </c>
      <c r="F66" s="3"/>
      <c r="G66" s="4">
        <f t="shared" si="8"/>
        <v>2.7280856968103766</v>
      </c>
      <c r="H66" s="4">
        <f t="shared" si="11"/>
        <v>1.074049486933219</v>
      </c>
      <c r="I66" s="5">
        <f t="shared" si="12"/>
        <v>1.2238840857327737</v>
      </c>
      <c r="J66" s="9">
        <f t="shared" si="13"/>
        <v>0.22388408573277374</v>
      </c>
      <c r="K66" s="7">
        <f t="shared" si="9"/>
        <v>0.6058181818181829</v>
      </c>
      <c r="L66" s="5">
        <f t="shared" si="14"/>
        <v>0.0023893333333333375</v>
      </c>
      <c r="M66" s="6">
        <f t="shared" si="15"/>
        <v>0.0029242670421775123</v>
      </c>
      <c r="O66">
        <f t="shared" si="7"/>
        <v>88200</v>
      </c>
      <c r="P66">
        <f t="shared" si="16"/>
        <v>17432.222095801568</v>
      </c>
    </row>
    <row r="67" spans="1:16" ht="13.5" thickBot="1">
      <c r="A67" s="3">
        <f t="shared" si="17"/>
        <v>43</v>
      </c>
      <c r="B67" s="3"/>
      <c r="C67" s="12">
        <v>430</v>
      </c>
      <c r="D67" s="12">
        <v>230</v>
      </c>
      <c r="E67" s="42">
        <f t="shared" si="10"/>
        <v>0</v>
      </c>
      <c r="F67" s="3"/>
      <c r="G67" s="4">
        <f t="shared" si="8"/>
        <v>2.9879033822208885</v>
      </c>
      <c r="H67" s="4">
        <f t="shared" si="11"/>
        <v>1.1763399142601922</v>
      </c>
      <c r="I67" s="5">
        <f t="shared" si="12"/>
        <v>1.3404444748501807</v>
      </c>
      <c r="J67" s="9">
        <f t="shared" si="13"/>
        <v>0.3404444748501807</v>
      </c>
      <c r="K67" s="7">
        <f t="shared" si="9"/>
        <v>0.6202424242424236</v>
      </c>
      <c r="L67" s="5">
        <f t="shared" si="14"/>
        <v>0.0024462222222222194</v>
      </c>
      <c r="M67" s="6">
        <f t="shared" si="15"/>
        <v>0.003279025062033505</v>
      </c>
      <c r="O67">
        <f t="shared" si="7"/>
        <v>98900</v>
      </c>
      <c r="P67">
        <f t="shared" si="16"/>
        <v>26447.275002844464</v>
      </c>
    </row>
    <row r="68" spans="1:16" ht="13.5" thickBot="1">
      <c r="A68" s="3">
        <f t="shared" si="17"/>
        <v>44</v>
      </c>
      <c r="B68" s="3"/>
      <c r="C68" s="12">
        <v>440</v>
      </c>
      <c r="D68" s="12">
        <v>225</v>
      </c>
      <c r="E68" s="42">
        <f t="shared" si="10"/>
        <v>0</v>
      </c>
      <c r="F68" s="3"/>
      <c r="G68" s="4">
        <f t="shared" si="8"/>
        <v>2.9229489608682604</v>
      </c>
      <c r="H68" s="4">
        <f t="shared" si="11"/>
        <v>1.150767307428449</v>
      </c>
      <c r="I68" s="5">
        <f t="shared" si="12"/>
        <v>1.3113043775708288</v>
      </c>
      <c r="J68" s="9">
        <f t="shared" si="13"/>
        <v>0.31130437757082885</v>
      </c>
      <c r="K68" s="7">
        <f t="shared" si="9"/>
        <v>0.634666666666666</v>
      </c>
      <c r="L68" s="5">
        <f t="shared" si="14"/>
        <v>0.0025031111111111087</v>
      </c>
      <c r="M68" s="6">
        <f t="shared" si="15"/>
        <v>0.0032823405575461784</v>
      </c>
      <c r="O68">
        <f t="shared" si="7"/>
        <v>99000</v>
      </c>
      <c r="P68">
        <f t="shared" si="16"/>
        <v>24862.327909887357</v>
      </c>
    </row>
    <row r="69" spans="1:16" ht="13.5" thickBot="1">
      <c r="A69" s="3">
        <f t="shared" si="17"/>
        <v>45</v>
      </c>
      <c r="B69" s="3"/>
      <c r="C69" s="12">
        <v>450</v>
      </c>
      <c r="D69" s="12">
        <v>210</v>
      </c>
      <c r="E69" s="42">
        <f t="shared" si="10"/>
        <v>0</v>
      </c>
      <c r="F69" s="3"/>
      <c r="G69" s="4">
        <f t="shared" si="8"/>
        <v>2.7280856968103766</v>
      </c>
      <c r="H69" s="4">
        <f t="shared" si="11"/>
        <v>1.074049486933219</v>
      </c>
      <c r="I69" s="5">
        <f t="shared" si="12"/>
        <v>1.2238840857327737</v>
      </c>
      <c r="J69" s="9">
        <f t="shared" si="13"/>
        <v>0.22388408573277374</v>
      </c>
      <c r="K69" s="7">
        <f t="shared" si="9"/>
        <v>0.6490909090909103</v>
      </c>
      <c r="L69" s="5">
        <f t="shared" si="14"/>
        <v>0.0025600000000000045</v>
      </c>
      <c r="M69" s="6">
        <f t="shared" si="15"/>
        <v>0.003133143259475906</v>
      </c>
      <c r="O69">
        <f t="shared" si="7"/>
        <v>94500</v>
      </c>
      <c r="P69">
        <f t="shared" si="16"/>
        <v>18677.380816930254</v>
      </c>
    </row>
    <row r="70" spans="1:16" ht="13.5" thickBot="1">
      <c r="A70" s="3">
        <f t="shared" si="17"/>
        <v>46</v>
      </c>
      <c r="B70" s="3"/>
      <c r="C70" s="12">
        <v>460</v>
      </c>
      <c r="D70" s="12">
        <v>215</v>
      </c>
      <c r="E70" s="42">
        <f t="shared" si="10"/>
        <v>0</v>
      </c>
      <c r="F70" s="3"/>
      <c r="G70" s="4">
        <f t="shared" si="8"/>
        <v>2.7930401181630042</v>
      </c>
      <c r="H70" s="4">
        <f t="shared" si="11"/>
        <v>1.0996220937649623</v>
      </c>
      <c r="I70" s="5">
        <f t="shared" si="12"/>
        <v>1.2530241830121254</v>
      </c>
      <c r="J70" s="9">
        <f t="shared" si="13"/>
        <v>0.25302418301212537</v>
      </c>
      <c r="K70" s="7">
        <f t="shared" si="9"/>
        <v>0.663515151515151</v>
      </c>
      <c r="L70" s="5">
        <f t="shared" si="14"/>
        <v>0.0026168888888888865</v>
      </c>
      <c r="M70" s="6">
        <f t="shared" si="15"/>
        <v>0.0032790250620335056</v>
      </c>
      <c r="O70">
        <f t="shared" si="7"/>
        <v>98900</v>
      </c>
      <c r="P70">
        <f t="shared" si="16"/>
        <v>21392.433723973147</v>
      </c>
    </row>
    <row r="71" spans="1:21" ht="13.5" thickBot="1">
      <c r="A71" s="3">
        <f t="shared" si="17"/>
        <v>47</v>
      </c>
      <c r="B71" s="3"/>
      <c r="C71" s="12">
        <v>470</v>
      </c>
      <c r="D71" s="12">
        <v>245</v>
      </c>
      <c r="E71" s="42">
        <f t="shared" si="10"/>
        <v>0</v>
      </c>
      <c r="F71" s="3" t="s">
        <v>54</v>
      </c>
      <c r="G71" s="4">
        <f t="shared" si="8"/>
        <v>3.1827666462787727</v>
      </c>
      <c r="H71" s="4">
        <f t="shared" si="11"/>
        <v>1.2530577347554224</v>
      </c>
      <c r="I71" s="5">
        <f t="shared" si="12"/>
        <v>1.427864766688236</v>
      </c>
      <c r="J71" s="9">
        <f t="shared" si="13"/>
        <v>0.42786476668823603</v>
      </c>
      <c r="K71" s="7">
        <f t="shared" si="9"/>
        <v>0.6779393939393952</v>
      </c>
      <c r="L71" s="5">
        <f t="shared" si="14"/>
        <v>0.0026737777777777827</v>
      </c>
      <c r="M71" s="6">
        <f t="shared" si="15"/>
        <v>0.003817793082842864</v>
      </c>
      <c r="O71">
        <f t="shared" si="7"/>
        <v>115150</v>
      </c>
      <c r="P71">
        <f t="shared" si="16"/>
        <v>35957.48663101604</v>
      </c>
      <c r="U71" s="40"/>
    </row>
    <row r="72" spans="1:16" ht="13.5" thickBot="1">
      <c r="A72" s="3">
        <f t="shared" si="17"/>
        <v>48</v>
      </c>
      <c r="B72" s="3"/>
      <c r="C72" s="12">
        <v>480</v>
      </c>
      <c r="D72" s="12">
        <v>220</v>
      </c>
      <c r="E72" s="42">
        <f t="shared" si="10"/>
        <v>0</v>
      </c>
      <c r="F72" s="3"/>
      <c r="G72" s="4">
        <f t="shared" si="8"/>
        <v>2.8579945395156323</v>
      </c>
      <c r="H72" s="4">
        <f t="shared" si="11"/>
        <v>1.1251947005967056</v>
      </c>
      <c r="I72" s="5">
        <f t="shared" si="12"/>
        <v>1.282164280291477</v>
      </c>
      <c r="J72" s="9">
        <f t="shared" si="13"/>
        <v>0.282164280291477</v>
      </c>
      <c r="K72" s="7">
        <f t="shared" si="9"/>
        <v>0.6923636363636341</v>
      </c>
      <c r="L72" s="5">
        <f t="shared" si="14"/>
        <v>0.0027306666666666577</v>
      </c>
      <c r="M72" s="6">
        <f t="shared" si="15"/>
        <v>0.0035011632613825817</v>
      </c>
      <c r="O72">
        <f t="shared" si="7"/>
        <v>105600</v>
      </c>
      <c r="P72">
        <f t="shared" si="16"/>
        <v>24722.539538058936</v>
      </c>
    </row>
    <row r="73" spans="1:16" ht="13.5" thickBot="1">
      <c r="A73" s="3">
        <f t="shared" si="17"/>
        <v>49</v>
      </c>
      <c r="B73" s="3"/>
      <c r="C73" s="12">
        <v>490</v>
      </c>
      <c r="D73" s="12">
        <v>205</v>
      </c>
      <c r="E73" s="42">
        <f t="shared" si="10"/>
        <v>0</v>
      </c>
      <c r="F73" s="3"/>
      <c r="G73" s="4">
        <f t="shared" si="8"/>
        <v>2.6631312754577485</v>
      </c>
      <c r="H73" s="4">
        <f t="shared" si="11"/>
        <v>1.0484768801014759</v>
      </c>
      <c r="I73" s="5">
        <f t="shared" si="12"/>
        <v>1.194743988453422</v>
      </c>
      <c r="J73" s="9">
        <f t="shared" si="13"/>
        <v>0.1947439884534219</v>
      </c>
      <c r="K73" s="7">
        <f t="shared" si="9"/>
        <v>0.7067878787878819</v>
      </c>
      <c r="L73" s="5">
        <f t="shared" si="14"/>
        <v>0.0027875555555555674</v>
      </c>
      <c r="M73" s="6">
        <f t="shared" si="15"/>
        <v>0.003330415242479953</v>
      </c>
      <c r="O73">
        <f t="shared" si="7"/>
        <v>100450</v>
      </c>
      <c r="P73">
        <f t="shared" si="16"/>
        <v>17887.59244510183</v>
      </c>
    </row>
    <row r="74" spans="1:16" ht="13.5" thickBot="1">
      <c r="A74" s="3">
        <f t="shared" si="17"/>
        <v>50</v>
      </c>
      <c r="B74" s="3"/>
      <c r="C74" s="12">
        <v>500</v>
      </c>
      <c r="D74" s="12">
        <v>205</v>
      </c>
      <c r="E74" s="42">
        <f t="shared" si="10"/>
        <v>0</v>
      </c>
      <c r="F74" s="3"/>
      <c r="G74" s="4">
        <f t="shared" si="8"/>
        <v>2.6631312754577485</v>
      </c>
      <c r="H74" s="4">
        <f t="shared" si="11"/>
        <v>1.0484768801014759</v>
      </c>
      <c r="I74" s="5">
        <f t="shared" si="12"/>
        <v>1.194743988453422</v>
      </c>
      <c r="J74" s="9">
        <f t="shared" si="13"/>
        <v>0.1947439884534219</v>
      </c>
      <c r="K74" s="7">
        <f t="shared" si="9"/>
        <v>0.721212121212119</v>
      </c>
      <c r="L74" s="5">
        <f t="shared" si="14"/>
        <v>0.0028444444444444355</v>
      </c>
      <c r="M74" s="6">
        <f t="shared" si="15"/>
        <v>0.003398382900489723</v>
      </c>
      <c r="O74">
        <f t="shared" si="7"/>
        <v>102500</v>
      </c>
      <c r="P74">
        <f t="shared" si="16"/>
        <v>18252.645352144726</v>
      </c>
    </row>
    <row r="75" spans="1:16" ht="13.5" thickBot="1">
      <c r="A75" s="3">
        <f t="shared" si="17"/>
        <v>51</v>
      </c>
      <c r="B75" s="3"/>
      <c r="C75" s="12">
        <v>510</v>
      </c>
      <c r="D75" s="12">
        <v>185</v>
      </c>
      <c r="E75" s="42">
        <f t="shared" si="10"/>
        <v>0</v>
      </c>
      <c r="F75" s="3"/>
      <c r="G75" s="4">
        <f t="shared" si="8"/>
        <v>2.403313590047236</v>
      </c>
      <c r="H75" s="4">
        <f t="shared" si="11"/>
        <v>0.9461864527745024</v>
      </c>
      <c r="I75" s="5">
        <f t="shared" si="12"/>
        <v>1.0781835993360147</v>
      </c>
      <c r="J75" s="9">
        <f t="shared" si="13"/>
        <v>0.07818359933601471</v>
      </c>
      <c r="K75" s="7">
        <f t="shared" si="9"/>
        <v>0.7356363636363632</v>
      </c>
      <c r="L75" s="5">
        <f t="shared" si="14"/>
        <v>0.0029013333333333313</v>
      </c>
      <c r="M75" s="6">
        <f t="shared" si="15"/>
        <v>0.0031281700162068883</v>
      </c>
      <c r="O75">
        <f t="shared" si="7"/>
        <v>94350</v>
      </c>
      <c r="P75">
        <f t="shared" si="16"/>
        <v>8417.69825918762</v>
      </c>
    </row>
    <row r="76" spans="1:16" ht="13.5" thickBot="1">
      <c r="A76" s="3">
        <f t="shared" si="17"/>
        <v>52</v>
      </c>
      <c r="B76" s="3"/>
      <c r="C76" s="12">
        <v>520</v>
      </c>
      <c r="D76" s="12">
        <v>185</v>
      </c>
      <c r="E76" s="42">
        <f t="shared" si="10"/>
        <v>0</v>
      </c>
      <c r="F76" s="3"/>
      <c r="G76" s="4">
        <f t="shared" si="8"/>
        <v>2.403313590047236</v>
      </c>
      <c r="H76" s="4">
        <f t="shared" si="11"/>
        <v>0.9461864527745024</v>
      </c>
      <c r="I76" s="5">
        <f t="shared" si="12"/>
        <v>1.0781835993360147</v>
      </c>
      <c r="J76" s="9">
        <f t="shared" si="13"/>
        <v>0.07818359933601471</v>
      </c>
      <c r="K76" s="7">
        <f t="shared" si="9"/>
        <v>0.7500606060606074</v>
      </c>
      <c r="L76" s="5">
        <f t="shared" si="14"/>
        <v>0.0029582222222222275</v>
      </c>
      <c r="M76" s="6">
        <f t="shared" si="15"/>
        <v>0.0031895066831913454</v>
      </c>
      <c r="O76">
        <f t="shared" si="7"/>
        <v>96200</v>
      </c>
      <c r="P76">
        <f t="shared" si="16"/>
        <v>8582.751166230515</v>
      </c>
    </row>
    <row r="77" spans="1:16" ht="13.5" thickBot="1">
      <c r="A77" s="3">
        <f t="shared" si="17"/>
        <v>53</v>
      </c>
      <c r="B77" s="3"/>
      <c r="C77" s="12">
        <v>530</v>
      </c>
      <c r="D77" s="12">
        <v>190</v>
      </c>
      <c r="E77" s="42">
        <f t="shared" si="10"/>
        <v>0</v>
      </c>
      <c r="F77" s="3"/>
      <c r="G77" s="4">
        <f t="shared" si="8"/>
        <v>2.4682680113998643</v>
      </c>
      <c r="H77" s="4">
        <f t="shared" si="11"/>
        <v>0.9717590596062458</v>
      </c>
      <c r="I77" s="5">
        <f t="shared" si="12"/>
        <v>1.1073236966153666</v>
      </c>
      <c r="J77" s="9">
        <f t="shared" si="13"/>
        <v>0.10732369661536656</v>
      </c>
      <c r="K77" s="7">
        <f t="shared" si="9"/>
        <v>0.7644848484848481</v>
      </c>
      <c r="L77" s="5">
        <f t="shared" si="14"/>
        <v>0.0030151111111111095</v>
      </c>
      <c r="M77" s="6">
        <f t="shared" si="15"/>
        <v>0.003338703981261619</v>
      </c>
      <c r="O77">
        <f t="shared" si="7"/>
        <v>100700</v>
      </c>
      <c r="P77">
        <f t="shared" si="16"/>
        <v>11397.804073273408</v>
      </c>
    </row>
    <row r="78" spans="1:16" ht="13.5" thickBot="1">
      <c r="A78" s="3">
        <f t="shared" si="17"/>
        <v>54</v>
      </c>
      <c r="B78" s="3"/>
      <c r="C78" s="12">
        <v>540</v>
      </c>
      <c r="D78" s="12">
        <v>205</v>
      </c>
      <c r="E78" s="42">
        <f t="shared" si="10"/>
        <v>0</v>
      </c>
      <c r="F78" s="3"/>
      <c r="G78" s="4">
        <f t="shared" si="8"/>
        <v>2.6631312754577485</v>
      </c>
      <c r="H78" s="4">
        <f t="shared" si="11"/>
        <v>1.0484768801014759</v>
      </c>
      <c r="I78" s="5">
        <f t="shared" si="12"/>
        <v>1.194743988453422</v>
      </c>
      <c r="J78" s="9">
        <f t="shared" si="13"/>
        <v>0.1947439884534219</v>
      </c>
      <c r="K78" s="7">
        <f t="shared" si="9"/>
        <v>0.7789090909090923</v>
      </c>
      <c r="L78" s="5">
        <f t="shared" si="14"/>
        <v>0.0030720000000000053</v>
      </c>
      <c r="M78" s="6">
        <f t="shared" si="15"/>
        <v>0.003670253532528918</v>
      </c>
      <c r="O78">
        <f t="shared" si="7"/>
        <v>110700</v>
      </c>
      <c r="P78">
        <f t="shared" si="16"/>
        <v>19712.856980316305</v>
      </c>
    </row>
    <row r="79" spans="1:16" ht="13.5" thickBot="1">
      <c r="A79" s="3">
        <f t="shared" si="17"/>
        <v>55</v>
      </c>
      <c r="B79" s="3"/>
      <c r="C79" s="12">
        <v>550</v>
      </c>
      <c r="D79" s="12">
        <v>230</v>
      </c>
      <c r="E79" s="42">
        <f t="shared" si="10"/>
        <v>0</v>
      </c>
      <c r="F79" s="3"/>
      <c r="G79" s="4">
        <f t="shared" si="8"/>
        <v>2.9879033822208885</v>
      </c>
      <c r="H79" s="4">
        <f t="shared" si="11"/>
        <v>1.1763399142601922</v>
      </c>
      <c r="I79" s="5">
        <f t="shared" si="12"/>
        <v>1.3404444748501807</v>
      </c>
      <c r="J79" s="9">
        <f t="shared" si="13"/>
        <v>0.3404444748501807</v>
      </c>
      <c r="K79" s="7">
        <f t="shared" si="9"/>
        <v>0.7933333333333294</v>
      </c>
      <c r="L79" s="5">
        <f t="shared" si="14"/>
        <v>0.0031288888888888733</v>
      </c>
      <c r="M79" s="6">
        <f t="shared" si="15"/>
        <v>0.0041941018235312115</v>
      </c>
      <c r="O79">
        <f t="shared" si="7"/>
        <v>126500</v>
      </c>
      <c r="P79">
        <f t="shared" si="16"/>
        <v>33827.9098873592</v>
      </c>
    </row>
    <row r="80" spans="1:16" ht="13.5" thickBot="1">
      <c r="A80" s="3">
        <f t="shared" si="17"/>
        <v>56</v>
      </c>
      <c r="B80" s="3"/>
      <c r="C80" s="12">
        <v>560</v>
      </c>
      <c r="D80" s="12">
        <v>200</v>
      </c>
      <c r="E80" s="42">
        <f t="shared" si="10"/>
        <v>0</v>
      </c>
      <c r="F80" s="3"/>
      <c r="G80" s="4">
        <f t="shared" si="8"/>
        <v>2.5981768541051204</v>
      </c>
      <c r="H80" s="4">
        <f t="shared" si="11"/>
        <v>1.0229042732697324</v>
      </c>
      <c r="I80" s="5">
        <f t="shared" si="12"/>
        <v>1.1656038911740703</v>
      </c>
      <c r="J80" s="9">
        <f t="shared" si="13"/>
        <v>0.16560389117407026</v>
      </c>
      <c r="K80" s="7">
        <f t="shared" si="9"/>
        <v>0.8077575757575772</v>
      </c>
      <c r="L80" s="5">
        <f t="shared" si="14"/>
        <v>0.0031857777777777835</v>
      </c>
      <c r="M80" s="6">
        <f t="shared" si="15"/>
        <v>0.003713354974193667</v>
      </c>
      <c r="O80">
        <f t="shared" si="7"/>
        <v>112000</v>
      </c>
      <c r="P80">
        <f t="shared" si="16"/>
        <v>17642.96279440209</v>
      </c>
    </row>
    <row r="81" spans="1:16" ht="13.5" thickBot="1">
      <c r="A81" s="3">
        <f t="shared" si="17"/>
        <v>57</v>
      </c>
      <c r="B81" s="3"/>
      <c r="C81" s="12">
        <v>570</v>
      </c>
      <c r="D81" s="12">
        <v>210</v>
      </c>
      <c r="E81" s="42">
        <f t="shared" si="10"/>
        <v>0</v>
      </c>
      <c r="F81" s="3"/>
      <c r="G81" s="4">
        <f t="shared" si="8"/>
        <v>2.7280856968103766</v>
      </c>
      <c r="H81" s="4">
        <f t="shared" si="11"/>
        <v>1.074049486933219</v>
      </c>
      <c r="I81" s="5">
        <f t="shared" si="12"/>
        <v>1.2238840857327737</v>
      </c>
      <c r="J81" s="9">
        <f t="shared" si="13"/>
        <v>0.22388408573277374</v>
      </c>
      <c r="K81" s="7">
        <f t="shared" si="9"/>
        <v>0.8221818181818179</v>
      </c>
      <c r="L81" s="5">
        <f t="shared" si="14"/>
        <v>0.0032426666666666654</v>
      </c>
      <c r="M81" s="6">
        <f t="shared" si="15"/>
        <v>0.003968648128669473</v>
      </c>
      <c r="O81">
        <f t="shared" si="7"/>
        <v>119700</v>
      </c>
      <c r="P81">
        <f t="shared" si="16"/>
        <v>23658.015701444987</v>
      </c>
    </row>
    <row r="82" spans="1:16" ht="13.5" thickBot="1">
      <c r="A82" s="3">
        <f t="shared" si="17"/>
        <v>58</v>
      </c>
      <c r="B82" s="3"/>
      <c r="C82" s="12">
        <v>580</v>
      </c>
      <c r="D82" s="12">
        <v>195</v>
      </c>
      <c r="E82" s="42">
        <f t="shared" si="10"/>
        <v>0</v>
      </c>
      <c r="F82" s="3"/>
      <c r="G82" s="4">
        <f t="shared" si="8"/>
        <v>2.5332224327524924</v>
      </c>
      <c r="H82" s="4">
        <f t="shared" si="11"/>
        <v>0.9973316664379891</v>
      </c>
      <c r="I82" s="5">
        <f t="shared" si="12"/>
        <v>1.1364637938947184</v>
      </c>
      <c r="J82" s="9">
        <f t="shared" si="13"/>
        <v>0.1364637938947184</v>
      </c>
      <c r="K82" s="7">
        <f t="shared" si="9"/>
        <v>0.8366060606060621</v>
      </c>
      <c r="L82" s="5">
        <f t="shared" si="14"/>
        <v>0.0032995555555555616</v>
      </c>
      <c r="M82" s="6">
        <f t="shared" si="15"/>
        <v>0.003749825424833069</v>
      </c>
      <c r="O82">
        <f t="shared" si="7"/>
        <v>113100</v>
      </c>
      <c r="P82">
        <f t="shared" si="16"/>
        <v>15373.068608487882</v>
      </c>
    </row>
    <row r="83" spans="1:16" ht="13.5" thickBot="1">
      <c r="A83" s="3">
        <f t="shared" si="17"/>
        <v>59</v>
      </c>
      <c r="B83" s="3"/>
      <c r="C83" s="12">
        <v>590</v>
      </c>
      <c r="D83" s="12">
        <v>265</v>
      </c>
      <c r="E83" s="42">
        <f t="shared" si="10"/>
        <v>0</v>
      </c>
      <c r="F83" s="3"/>
      <c r="G83" s="4">
        <f t="shared" si="8"/>
        <v>3.4425843316892846</v>
      </c>
      <c r="H83" s="4">
        <f t="shared" si="11"/>
        <v>1.3553481620823955</v>
      </c>
      <c r="I83" s="5">
        <f t="shared" si="12"/>
        <v>1.544425155805643</v>
      </c>
      <c r="J83" s="9">
        <f t="shared" si="13"/>
        <v>0.544425155805643</v>
      </c>
      <c r="K83" s="7">
        <f t="shared" si="9"/>
        <v>0.8510303030303028</v>
      </c>
      <c r="L83" s="5">
        <f t="shared" si="14"/>
        <v>0.0033564444444444436</v>
      </c>
      <c r="M83" s="6">
        <f t="shared" si="15"/>
        <v>0.005183777234064095</v>
      </c>
      <c r="O83">
        <f t="shared" si="7"/>
        <v>156350</v>
      </c>
      <c r="P83">
        <f t="shared" si="16"/>
        <v>56938.12151553077</v>
      </c>
    </row>
    <row r="84" spans="1:16" ht="13.5" thickBot="1">
      <c r="A84" s="3">
        <f t="shared" si="17"/>
        <v>60</v>
      </c>
      <c r="B84" s="3"/>
      <c r="C84" s="12">
        <v>600</v>
      </c>
      <c r="D84" s="12">
        <v>200</v>
      </c>
      <c r="E84" s="42">
        <f t="shared" si="10"/>
        <v>0</v>
      </c>
      <c r="F84" s="3"/>
      <c r="G84" s="4">
        <f t="shared" si="8"/>
        <v>2.5981768541051204</v>
      </c>
      <c r="H84" s="4">
        <f t="shared" si="11"/>
        <v>1.0229042732697324</v>
      </c>
      <c r="I84" s="5">
        <f t="shared" si="12"/>
        <v>1.1656038911740703</v>
      </c>
      <c r="J84" s="9">
        <f t="shared" si="13"/>
        <v>0.16560389117407026</v>
      </c>
      <c r="K84" s="7">
        <f t="shared" si="9"/>
        <v>0.8654545454545435</v>
      </c>
      <c r="L84" s="5">
        <f t="shared" si="14"/>
        <v>0.0034133333333333255</v>
      </c>
      <c r="M84" s="6">
        <f t="shared" si="15"/>
        <v>0.003978594615207484</v>
      </c>
      <c r="O84">
        <f t="shared" si="7"/>
        <v>120000</v>
      </c>
      <c r="P84">
        <f t="shared" si="16"/>
        <v>18903.17442257367</v>
      </c>
    </row>
    <row r="85" spans="1:16" ht="13.5" thickBot="1">
      <c r="A85" s="3">
        <f t="shared" si="17"/>
        <v>61</v>
      </c>
      <c r="B85" s="3"/>
      <c r="C85" s="12">
        <v>610</v>
      </c>
      <c r="D85" s="12">
        <v>160</v>
      </c>
      <c r="E85" s="42">
        <f t="shared" si="10"/>
        <v>0</v>
      </c>
      <c r="F85" s="3"/>
      <c r="G85" s="4">
        <f t="shared" si="8"/>
        <v>2.0785414832840963</v>
      </c>
      <c r="H85" s="4">
        <f t="shared" si="11"/>
        <v>0.818323418615786</v>
      </c>
      <c r="I85" s="5">
        <f t="shared" si="12"/>
        <v>0.9324831129392561</v>
      </c>
      <c r="J85" s="9">
        <f t="shared" si="13"/>
        <v>-0.06751688706074388</v>
      </c>
      <c r="K85" s="7">
        <f t="shared" si="9"/>
        <v>0.8798787878787877</v>
      </c>
      <c r="L85" s="5">
        <f t="shared" si="14"/>
        <v>0.0034702222222222213</v>
      </c>
      <c r="M85" s="6">
        <f t="shared" si="15"/>
        <v>0.0032359236203687598</v>
      </c>
      <c r="O85">
        <f t="shared" si="7"/>
        <v>97600</v>
      </c>
      <c r="P85">
        <f t="shared" si="16"/>
        <v>5181.772670383435</v>
      </c>
    </row>
    <row r="86" spans="1:16" ht="13.5" thickBot="1">
      <c r="A86" s="3">
        <f t="shared" si="17"/>
        <v>62</v>
      </c>
      <c r="B86" s="3"/>
      <c r="C86" s="12">
        <v>620</v>
      </c>
      <c r="D86" s="12">
        <v>140</v>
      </c>
      <c r="E86" s="42">
        <f t="shared" si="10"/>
        <v>0</v>
      </c>
      <c r="F86" s="3" t="s">
        <v>55</v>
      </c>
      <c r="G86" s="4">
        <f t="shared" si="8"/>
        <v>1.8187237978735842</v>
      </c>
      <c r="H86" s="4">
        <f t="shared" si="11"/>
        <v>0.7160329912888127</v>
      </c>
      <c r="I86" s="5">
        <f t="shared" si="12"/>
        <v>0.815922723821849</v>
      </c>
      <c r="J86" s="9">
        <f t="shared" si="13"/>
        <v>-0.18407727617815095</v>
      </c>
      <c r="K86" s="7">
        <f t="shared" si="9"/>
        <v>0.8943030303030319</v>
      </c>
      <c r="L86" s="5">
        <f t="shared" si="14"/>
        <v>0.0035271111111111176</v>
      </c>
      <c r="M86" s="6">
        <f t="shared" si="15"/>
        <v>0.0028778501050000915</v>
      </c>
      <c r="O86">
        <f t="shared" si="7"/>
        <v>86800</v>
      </c>
      <c r="P86">
        <f t="shared" si="16"/>
        <v>17666.71976334054</v>
      </c>
    </row>
    <row r="87" spans="1:16" ht="13.5" thickBot="1">
      <c r="A87" s="3">
        <f t="shared" si="17"/>
        <v>63</v>
      </c>
      <c r="B87" s="3"/>
      <c r="C87" s="12">
        <v>630</v>
      </c>
      <c r="D87" s="12">
        <v>240</v>
      </c>
      <c r="E87" s="42">
        <f t="shared" si="10"/>
        <v>0</v>
      </c>
      <c r="F87" s="3"/>
      <c r="G87" s="4">
        <f t="shared" si="8"/>
        <v>3.1178122249261446</v>
      </c>
      <c r="H87" s="4">
        <f t="shared" si="11"/>
        <v>1.227485127923679</v>
      </c>
      <c r="I87" s="5">
        <f t="shared" si="12"/>
        <v>1.3987246694088842</v>
      </c>
      <c r="J87" s="9">
        <f t="shared" si="13"/>
        <v>0.3987246694088842</v>
      </c>
      <c r="K87" s="7">
        <f t="shared" si="9"/>
        <v>0.9087272727272726</v>
      </c>
      <c r="L87" s="5">
        <f t="shared" si="14"/>
        <v>0.0035839999999999995</v>
      </c>
      <c r="M87" s="6">
        <f t="shared" si="15"/>
        <v>0.00501302921516144</v>
      </c>
      <c r="O87">
        <f t="shared" si="7"/>
        <v>151200</v>
      </c>
      <c r="P87">
        <f t="shared" si="16"/>
        <v>45048.33314370235</v>
      </c>
    </row>
    <row r="88" spans="1:16" ht="13.5" thickBot="1">
      <c r="A88" s="3">
        <f t="shared" si="17"/>
        <v>64</v>
      </c>
      <c r="B88" s="3"/>
      <c r="C88" s="12">
        <v>640</v>
      </c>
      <c r="D88" s="12">
        <v>160</v>
      </c>
      <c r="E88" s="42">
        <f t="shared" si="10"/>
        <v>0</v>
      </c>
      <c r="F88" s="3"/>
      <c r="G88" s="4">
        <f t="shared" si="8"/>
        <v>2.0785414832840963</v>
      </c>
      <c r="H88" s="4">
        <f t="shared" si="11"/>
        <v>0.818323418615786</v>
      </c>
      <c r="I88" s="5">
        <f t="shared" si="12"/>
        <v>0.9324831129392561</v>
      </c>
      <c r="J88" s="9">
        <f t="shared" si="13"/>
        <v>-0.06751688706074388</v>
      </c>
      <c r="K88" s="7">
        <f t="shared" si="9"/>
        <v>0.9231515151515133</v>
      </c>
      <c r="L88" s="5">
        <f t="shared" si="14"/>
        <v>0.0036408888888888814</v>
      </c>
      <c r="M88" s="6">
        <f t="shared" si="15"/>
        <v>0.0033950674049770535</v>
      </c>
      <c r="O88">
        <f t="shared" si="7"/>
        <v>102400</v>
      </c>
      <c r="P88">
        <f t="shared" si="16"/>
        <v>5436.613949254752</v>
      </c>
    </row>
    <row r="89" spans="1:16" ht="13.5" thickBot="1">
      <c r="A89" s="3">
        <f t="shared" si="17"/>
        <v>65</v>
      </c>
      <c r="B89" s="3"/>
      <c r="C89" s="12">
        <v>650</v>
      </c>
      <c r="D89" s="12">
        <v>155</v>
      </c>
      <c r="E89" s="42">
        <f aca="true" t="shared" si="18" ref="E89:E99">IF(AND(D89="",C89&lt;&gt;""),$J$16,0)</f>
        <v>0</v>
      </c>
      <c r="F89" s="3"/>
      <c r="G89" s="4">
        <f t="shared" si="8"/>
        <v>2.013587061931468</v>
      </c>
      <c r="H89" s="4">
        <f aca="true" t="shared" si="19" ref="H89:H120">G89/2.54</f>
        <v>0.7927508117840426</v>
      </c>
      <c r="I89" s="5">
        <f aca="true" t="shared" si="20" ref="I89:I120">(G89/$J$13)</f>
        <v>0.9033430156599043</v>
      </c>
      <c r="J89" s="9">
        <f aca="true" t="shared" si="21" ref="J89:J120">IF(C89&gt;0,I89-1,0)</f>
        <v>-0.09665698434009573</v>
      </c>
      <c r="K89" s="7">
        <f t="shared" si="9"/>
        <v>0.9375757575757575</v>
      </c>
      <c r="L89" s="5">
        <f aca="true" t="shared" si="22" ref="L89:L120">(K89/K$216)</f>
        <v>0.0036977777777777773</v>
      </c>
      <c r="M89" s="6">
        <f aca="true" t="shared" si="23" ref="M89:M120">L89*I89</f>
        <v>0.0033403617290179567</v>
      </c>
      <c r="O89">
        <f t="shared" si="7"/>
        <v>100750</v>
      </c>
      <c r="P89">
        <f aca="true" t="shared" si="24" ref="P89:P120">C89*ABS(D89-O$217)</f>
        <v>8771.561042211857</v>
      </c>
    </row>
    <row r="90" spans="1:16" ht="13.5" thickBot="1">
      <c r="A90" s="3">
        <f aca="true" t="shared" si="25" ref="A90:A121">A89+1</f>
        <v>66</v>
      </c>
      <c r="B90" s="3"/>
      <c r="C90" s="12">
        <v>660</v>
      </c>
      <c r="D90" s="43">
        <v>150</v>
      </c>
      <c r="E90" s="42">
        <f t="shared" si="18"/>
        <v>0</v>
      </c>
      <c r="F90" s="3"/>
      <c r="G90" s="4">
        <f t="shared" si="8"/>
        <v>1.9486326405788403</v>
      </c>
      <c r="H90" s="4">
        <f t="shared" si="19"/>
        <v>0.7671782049522994</v>
      </c>
      <c r="I90" s="5">
        <f t="shared" si="20"/>
        <v>0.8742029183805526</v>
      </c>
      <c r="J90" s="9">
        <f t="shared" si="21"/>
        <v>-0.12579708161944736</v>
      </c>
      <c r="K90" s="7">
        <f t="shared" si="9"/>
        <v>0.9520000000000053</v>
      </c>
      <c r="L90" s="5">
        <f t="shared" si="22"/>
        <v>0.0037546666666666874</v>
      </c>
      <c r="M90" s="6">
        <f t="shared" si="23"/>
        <v>0.0032823405575461997</v>
      </c>
      <c r="O90">
        <f aca="true" t="shared" si="26" ref="O90:O153">(D90+E90)*C90</f>
        <v>99000</v>
      </c>
      <c r="P90">
        <f t="shared" si="24"/>
        <v>12206.508135168962</v>
      </c>
    </row>
    <row r="91" spans="1:16" ht="13.5" thickBot="1">
      <c r="A91" s="3">
        <f t="shared" si="25"/>
        <v>67</v>
      </c>
      <c r="B91" s="3"/>
      <c r="C91" s="12">
        <v>670</v>
      </c>
      <c r="D91" s="43">
        <v>155</v>
      </c>
      <c r="E91" s="42">
        <f t="shared" si="18"/>
        <v>0</v>
      </c>
      <c r="F91" s="3"/>
      <c r="G91" s="4">
        <f aca="true" t="shared" si="27" ref="G91:G154">(D91+E91)/$J$19</f>
        <v>2.013587061931468</v>
      </c>
      <c r="H91" s="4">
        <f t="shared" si="19"/>
        <v>0.7927508117840426</v>
      </c>
      <c r="I91" s="5">
        <f t="shared" si="20"/>
        <v>0.9033430156599043</v>
      </c>
      <c r="J91" s="9">
        <f t="shared" si="21"/>
        <v>-0.09665698434009573</v>
      </c>
      <c r="K91" s="7">
        <f aca="true" t="shared" si="28" ref="K91:K154">IF(C91&gt;0,(((C91+(D$15/2))^2*3.1416)/43560)-(((C90+(D$15/2))^2*3.1416)/43560),0)</f>
        <v>0.9664242424242389</v>
      </c>
      <c r="L91" s="5">
        <f t="shared" si="22"/>
        <v>0.003811555555555541</v>
      </c>
      <c r="M91" s="6">
        <f t="shared" si="23"/>
        <v>0.0034431420899108042</v>
      </c>
      <c r="O91">
        <f t="shared" si="26"/>
        <v>103850</v>
      </c>
      <c r="P91">
        <f t="shared" si="24"/>
        <v>9041.455228126068</v>
      </c>
    </row>
    <row r="92" spans="1:16" ht="13.5" thickBot="1">
      <c r="A92" s="3">
        <f t="shared" si="25"/>
        <v>68</v>
      </c>
      <c r="B92" s="3"/>
      <c r="C92" s="12">
        <v>680</v>
      </c>
      <c r="D92" s="43">
        <v>135</v>
      </c>
      <c r="E92" s="42">
        <f t="shared" si="18"/>
        <v>0</v>
      </c>
      <c r="F92" s="3"/>
      <c r="G92" s="4">
        <f t="shared" si="27"/>
        <v>1.7537693765209563</v>
      </c>
      <c r="H92" s="4">
        <f t="shared" si="19"/>
        <v>0.6904603844570694</v>
      </c>
      <c r="I92" s="5">
        <f t="shared" si="20"/>
        <v>0.7867826265424974</v>
      </c>
      <c r="J92" s="9">
        <f t="shared" si="21"/>
        <v>-0.21321737345750258</v>
      </c>
      <c r="K92" s="7">
        <f t="shared" si="28"/>
        <v>0.9808484848484866</v>
      </c>
      <c r="L92" s="5">
        <f t="shared" si="22"/>
        <v>0.0038684444444444513</v>
      </c>
      <c r="M92" s="6">
        <f t="shared" si="23"/>
        <v>0.003043624880633738</v>
      </c>
      <c r="O92">
        <f t="shared" si="26"/>
        <v>91800</v>
      </c>
      <c r="P92">
        <f t="shared" si="24"/>
        <v>22776.402321083173</v>
      </c>
    </row>
    <row r="93" spans="1:16" ht="13.5" thickBot="1">
      <c r="A93" s="3">
        <f t="shared" si="25"/>
        <v>69</v>
      </c>
      <c r="B93" s="3"/>
      <c r="C93" s="12">
        <v>690</v>
      </c>
      <c r="D93" s="43">
        <v>135</v>
      </c>
      <c r="E93" s="42">
        <f t="shared" si="18"/>
        <v>0</v>
      </c>
      <c r="F93" s="3"/>
      <c r="G93" s="4">
        <f t="shared" si="27"/>
        <v>1.7537693765209563</v>
      </c>
      <c r="H93" s="4">
        <f t="shared" si="19"/>
        <v>0.6904603844570694</v>
      </c>
      <c r="I93" s="5">
        <f t="shared" si="20"/>
        <v>0.7867826265424974</v>
      </c>
      <c r="J93" s="9">
        <f t="shared" si="21"/>
        <v>-0.21321737345750258</v>
      </c>
      <c r="K93" s="7">
        <f t="shared" si="28"/>
        <v>0.9952727272727273</v>
      </c>
      <c r="L93" s="5">
        <f t="shared" si="22"/>
        <v>0.003925333333333334</v>
      </c>
      <c r="M93" s="6">
        <f t="shared" si="23"/>
        <v>0.0030883840700548166</v>
      </c>
      <c r="O93">
        <f t="shared" si="26"/>
        <v>93150</v>
      </c>
      <c r="P93">
        <f t="shared" si="24"/>
        <v>23111.34941404028</v>
      </c>
    </row>
    <row r="94" spans="1:16" ht="13.5" thickBot="1">
      <c r="A94" s="3">
        <f t="shared" si="25"/>
        <v>70</v>
      </c>
      <c r="B94" s="3"/>
      <c r="C94" s="12">
        <v>700</v>
      </c>
      <c r="D94" s="43">
        <v>135</v>
      </c>
      <c r="E94" s="42">
        <f t="shared" si="18"/>
        <v>0</v>
      </c>
      <c r="F94" s="3"/>
      <c r="G94" s="4">
        <f t="shared" si="27"/>
        <v>1.7537693765209563</v>
      </c>
      <c r="H94" s="4">
        <f t="shared" si="19"/>
        <v>0.6904603844570694</v>
      </c>
      <c r="I94" s="5">
        <f t="shared" si="20"/>
        <v>0.7867826265424974</v>
      </c>
      <c r="J94" s="9">
        <f t="shared" si="21"/>
        <v>-0.21321737345750258</v>
      </c>
      <c r="K94" s="7">
        <f t="shared" si="28"/>
        <v>1.009696969696968</v>
      </c>
      <c r="L94" s="5">
        <f t="shared" si="22"/>
        <v>0.003982222222222215</v>
      </c>
      <c r="M94" s="6">
        <f t="shared" si="23"/>
        <v>0.0031331432594758953</v>
      </c>
      <c r="O94">
        <f t="shared" si="26"/>
        <v>94500</v>
      </c>
      <c r="P94">
        <f t="shared" si="24"/>
        <v>23446.296506997383</v>
      </c>
    </row>
    <row r="95" spans="1:16" ht="13.5" thickBot="1">
      <c r="A95" s="3">
        <f t="shared" si="25"/>
        <v>71</v>
      </c>
      <c r="B95" s="3"/>
      <c r="C95" s="12">
        <v>710</v>
      </c>
      <c r="D95" s="43">
        <v>155</v>
      </c>
      <c r="E95" s="42">
        <f t="shared" si="18"/>
        <v>0</v>
      </c>
      <c r="F95" s="3"/>
      <c r="G95" s="4">
        <f t="shared" si="27"/>
        <v>2.013587061931468</v>
      </c>
      <c r="H95" s="4">
        <f t="shared" si="19"/>
        <v>0.7927508117840426</v>
      </c>
      <c r="I95" s="5">
        <f t="shared" si="20"/>
        <v>0.9033430156599043</v>
      </c>
      <c r="J95" s="9">
        <f t="shared" si="21"/>
        <v>-0.09665698434009573</v>
      </c>
      <c r="K95" s="7">
        <f t="shared" si="28"/>
        <v>1.0241212121212087</v>
      </c>
      <c r="L95" s="5">
        <f t="shared" si="22"/>
        <v>0.0040391111111110975</v>
      </c>
      <c r="M95" s="6">
        <f t="shared" si="23"/>
        <v>0.0036487028116965253</v>
      </c>
      <c r="O95">
        <f t="shared" si="26"/>
        <v>110050</v>
      </c>
      <c r="P95">
        <f t="shared" si="24"/>
        <v>9581.24359995449</v>
      </c>
    </row>
    <row r="96" spans="1:16" ht="13.5" thickBot="1">
      <c r="A96" s="3">
        <f t="shared" si="25"/>
        <v>72</v>
      </c>
      <c r="B96" s="3"/>
      <c r="C96" s="12">
        <v>720</v>
      </c>
      <c r="D96" s="43">
        <v>130</v>
      </c>
      <c r="E96" s="42">
        <f t="shared" si="18"/>
        <v>0</v>
      </c>
      <c r="F96" s="3"/>
      <c r="G96" s="4">
        <f t="shared" si="27"/>
        <v>1.6888149551683282</v>
      </c>
      <c r="H96" s="4">
        <f t="shared" si="19"/>
        <v>0.664887777625326</v>
      </c>
      <c r="I96" s="5">
        <f t="shared" si="20"/>
        <v>0.7576425292631456</v>
      </c>
      <c r="J96" s="9">
        <f t="shared" si="21"/>
        <v>-0.24235747073685443</v>
      </c>
      <c r="K96" s="7">
        <f t="shared" si="28"/>
        <v>1.0385454545454564</v>
      </c>
      <c r="L96" s="5">
        <f t="shared" si="22"/>
        <v>0.004096000000000008</v>
      </c>
      <c r="M96" s="6">
        <f t="shared" si="23"/>
        <v>0.00310330379986185</v>
      </c>
      <c r="O96">
        <f t="shared" si="26"/>
        <v>93600</v>
      </c>
      <c r="P96">
        <f t="shared" si="24"/>
        <v>27716.190692911594</v>
      </c>
    </row>
    <row r="97" spans="1:16" ht="13.5" thickBot="1">
      <c r="A97" s="3">
        <f t="shared" si="25"/>
        <v>73</v>
      </c>
      <c r="B97" s="3"/>
      <c r="C97" s="12">
        <v>730</v>
      </c>
      <c r="D97" s="43">
        <v>140</v>
      </c>
      <c r="E97" s="42">
        <f t="shared" si="18"/>
        <v>0</v>
      </c>
      <c r="F97" s="3"/>
      <c r="G97" s="4">
        <f t="shared" si="27"/>
        <v>1.8187237978735842</v>
      </c>
      <c r="H97" s="4">
        <f t="shared" si="19"/>
        <v>0.7160329912888127</v>
      </c>
      <c r="I97" s="5">
        <f t="shared" si="20"/>
        <v>0.815922723821849</v>
      </c>
      <c r="J97" s="9">
        <f t="shared" si="21"/>
        <v>-0.18407727617815095</v>
      </c>
      <c r="K97" s="7">
        <f t="shared" si="28"/>
        <v>1.052969696969697</v>
      </c>
      <c r="L97" s="5">
        <f t="shared" si="22"/>
        <v>0.004152888888888889</v>
      </c>
      <c r="M97" s="6">
        <f t="shared" si="23"/>
        <v>0.003388436413951715</v>
      </c>
      <c r="O97">
        <f t="shared" si="26"/>
        <v>102200</v>
      </c>
      <c r="P97">
        <f t="shared" si="24"/>
        <v>20801.1377858687</v>
      </c>
    </row>
    <row r="98" spans="1:16" ht="13.5" thickBot="1">
      <c r="A98" s="3">
        <f t="shared" si="25"/>
        <v>74</v>
      </c>
      <c r="B98" s="3"/>
      <c r="C98" s="12">
        <v>740</v>
      </c>
      <c r="D98" s="43">
        <v>140</v>
      </c>
      <c r="E98" s="42">
        <f t="shared" si="18"/>
        <v>0</v>
      </c>
      <c r="F98" s="3"/>
      <c r="G98" s="4">
        <f t="shared" si="27"/>
        <v>1.8187237978735842</v>
      </c>
      <c r="H98" s="4">
        <f t="shared" si="19"/>
        <v>0.7160329912888127</v>
      </c>
      <c r="I98" s="5">
        <f t="shared" si="20"/>
        <v>0.815922723821849</v>
      </c>
      <c r="J98" s="9">
        <f t="shared" si="21"/>
        <v>-0.18407727617815095</v>
      </c>
      <c r="K98" s="7">
        <f t="shared" si="28"/>
        <v>1.067393939393945</v>
      </c>
      <c r="L98" s="5">
        <f t="shared" si="22"/>
        <v>0.004209777777777799</v>
      </c>
      <c r="M98" s="6">
        <f t="shared" si="23"/>
        <v>0.0034348533511291525</v>
      </c>
      <c r="O98">
        <f t="shared" si="26"/>
        <v>103600</v>
      </c>
      <c r="P98">
        <f t="shared" si="24"/>
        <v>21086.084878825808</v>
      </c>
    </row>
    <row r="99" spans="1:16" ht="13.5" thickBot="1">
      <c r="A99" s="3">
        <f t="shared" si="25"/>
        <v>75</v>
      </c>
      <c r="B99" s="3"/>
      <c r="C99" s="12">
        <v>750</v>
      </c>
      <c r="D99" s="43">
        <v>115</v>
      </c>
      <c r="E99" s="42">
        <f t="shared" si="18"/>
        <v>0</v>
      </c>
      <c r="F99" s="3" t="s">
        <v>56</v>
      </c>
      <c r="G99" s="4">
        <f t="shared" si="27"/>
        <v>1.4939516911104442</v>
      </c>
      <c r="H99" s="4">
        <f t="shared" si="19"/>
        <v>0.5881699571300961</v>
      </c>
      <c r="I99" s="5">
        <f t="shared" si="20"/>
        <v>0.6702222374250904</v>
      </c>
      <c r="J99" s="9">
        <f t="shared" si="21"/>
        <v>-0.32977776257490965</v>
      </c>
      <c r="K99" s="7">
        <f t="shared" si="28"/>
        <v>1.0818181818181785</v>
      </c>
      <c r="L99" s="5">
        <f t="shared" si="22"/>
        <v>0.004266666666666653</v>
      </c>
      <c r="M99" s="6">
        <f t="shared" si="23"/>
        <v>0.002859614879680376</v>
      </c>
      <c r="O99">
        <f t="shared" si="26"/>
        <v>86250</v>
      </c>
      <c r="P99">
        <f t="shared" si="24"/>
        <v>40121.03197178291</v>
      </c>
    </row>
    <row r="100" spans="1:16" ht="13.5" thickBot="1">
      <c r="A100" s="3">
        <f t="shared" si="25"/>
        <v>76</v>
      </c>
      <c r="B100" s="3"/>
      <c r="C100" s="12">
        <v>760</v>
      </c>
      <c r="D100" s="43">
        <v>160</v>
      </c>
      <c r="E100" s="42">
        <f aca="true" t="shared" si="29" ref="E100:E152">IF(AND(D100="",C100&lt;&gt;""),$J$16,0)</f>
        <v>0</v>
      </c>
      <c r="F100" s="3"/>
      <c r="G100" s="4">
        <f t="shared" si="27"/>
        <v>2.0785414832840963</v>
      </c>
      <c r="H100" s="4">
        <f t="shared" si="19"/>
        <v>0.818323418615786</v>
      </c>
      <c r="I100" s="5">
        <f t="shared" si="20"/>
        <v>0.9324831129392561</v>
      </c>
      <c r="J100" s="9">
        <f t="shared" si="21"/>
        <v>-0.06751688706074388</v>
      </c>
      <c r="K100" s="7">
        <f t="shared" si="28"/>
        <v>1.0962424242424191</v>
      </c>
      <c r="L100" s="5">
        <f t="shared" si="22"/>
        <v>0.004323555555555535</v>
      </c>
      <c r="M100" s="6">
        <f t="shared" si="23"/>
        <v>0.004031642543410241</v>
      </c>
      <c r="O100">
        <f t="shared" si="26"/>
        <v>121600</v>
      </c>
      <c r="P100">
        <f t="shared" si="24"/>
        <v>6455.979064740018</v>
      </c>
    </row>
    <row r="101" spans="1:16" ht="13.5" thickBot="1">
      <c r="A101" s="3">
        <f t="shared" si="25"/>
        <v>77</v>
      </c>
      <c r="B101" s="3"/>
      <c r="C101" s="12">
        <v>770</v>
      </c>
      <c r="D101" s="43">
        <v>210</v>
      </c>
      <c r="E101" s="42">
        <f t="shared" si="29"/>
        <v>0</v>
      </c>
      <c r="F101" s="3"/>
      <c r="G101" s="4">
        <f t="shared" si="27"/>
        <v>2.7280856968103766</v>
      </c>
      <c r="H101" s="4">
        <f t="shared" si="19"/>
        <v>1.074049486933219</v>
      </c>
      <c r="I101" s="5">
        <f t="shared" si="20"/>
        <v>1.2238840857327737</v>
      </c>
      <c r="J101" s="9">
        <f t="shared" si="21"/>
        <v>0.22388408573277374</v>
      </c>
      <c r="K101" s="7">
        <f t="shared" si="28"/>
        <v>1.110666666666674</v>
      </c>
      <c r="L101" s="5">
        <f t="shared" si="22"/>
        <v>0.004380444444444473</v>
      </c>
      <c r="M101" s="6">
        <f t="shared" si="23"/>
        <v>0.005361156243992132</v>
      </c>
      <c r="O101">
        <f t="shared" si="26"/>
        <v>161700</v>
      </c>
      <c r="P101">
        <f t="shared" si="24"/>
        <v>31959.073842302878</v>
      </c>
    </row>
    <row r="102" spans="1:16" ht="13.5" thickBot="1">
      <c r="A102" s="3">
        <f t="shared" si="25"/>
        <v>78</v>
      </c>
      <c r="B102" s="3"/>
      <c r="C102" s="12">
        <f>+C101+10</f>
        <v>780</v>
      </c>
      <c r="D102" s="43">
        <v>175</v>
      </c>
      <c r="E102" s="42">
        <f t="shared" si="29"/>
        <v>0</v>
      </c>
      <c r="F102" s="3"/>
      <c r="G102" s="4">
        <f t="shared" si="27"/>
        <v>2.2734047473419805</v>
      </c>
      <c r="H102" s="4">
        <f t="shared" si="19"/>
        <v>0.895041239111016</v>
      </c>
      <c r="I102" s="5">
        <f t="shared" si="20"/>
        <v>1.0199034047773115</v>
      </c>
      <c r="J102" s="9">
        <f t="shared" si="21"/>
        <v>0.01990340477731145</v>
      </c>
      <c r="K102" s="7">
        <f t="shared" si="28"/>
        <v>1.1250909090909076</v>
      </c>
      <c r="L102" s="5">
        <f t="shared" si="22"/>
        <v>0.004437333333333327</v>
      </c>
      <c r="M102" s="6">
        <f t="shared" si="23"/>
        <v>0.004525651374798517</v>
      </c>
      <c r="O102">
        <f t="shared" si="26"/>
        <v>136500</v>
      </c>
      <c r="P102">
        <f t="shared" si="24"/>
        <v>5074.126749345771</v>
      </c>
    </row>
    <row r="103" spans="1:16" ht="13.5" thickBot="1">
      <c r="A103" s="3">
        <f t="shared" si="25"/>
        <v>79</v>
      </c>
      <c r="B103" s="3"/>
      <c r="C103" s="12">
        <f aca="true" t="shared" si="30" ref="C103:C155">+C102+10</f>
        <v>790</v>
      </c>
      <c r="D103" s="43">
        <v>190</v>
      </c>
      <c r="E103" s="42">
        <f t="shared" si="29"/>
        <v>0</v>
      </c>
      <c r="F103" s="3"/>
      <c r="G103" s="4">
        <f t="shared" si="27"/>
        <v>2.4682680113998643</v>
      </c>
      <c r="H103" s="4">
        <f t="shared" si="19"/>
        <v>0.9717590596062458</v>
      </c>
      <c r="I103" s="5">
        <f t="shared" si="20"/>
        <v>1.1073236966153666</v>
      </c>
      <c r="J103" s="9">
        <f t="shared" si="21"/>
        <v>0.10732369661536656</v>
      </c>
      <c r="K103" s="7">
        <f t="shared" si="28"/>
        <v>1.1395151515151483</v>
      </c>
      <c r="L103" s="5">
        <f t="shared" si="22"/>
        <v>0.004494222222222209</v>
      </c>
      <c r="M103" s="6">
        <f t="shared" si="23"/>
        <v>0.0049765587645220245</v>
      </c>
      <c r="O103">
        <f t="shared" si="26"/>
        <v>150100</v>
      </c>
      <c r="P103">
        <f t="shared" si="24"/>
        <v>16989.179656388667</v>
      </c>
    </row>
    <row r="104" spans="1:16" ht="13.5" thickBot="1">
      <c r="A104" s="3">
        <f t="shared" si="25"/>
        <v>80</v>
      </c>
      <c r="B104" s="3"/>
      <c r="C104" s="12">
        <f t="shared" si="30"/>
        <v>800</v>
      </c>
      <c r="D104" s="43">
        <v>160</v>
      </c>
      <c r="E104" s="42">
        <f t="shared" si="29"/>
        <v>0</v>
      </c>
      <c r="F104" s="3"/>
      <c r="G104" s="4">
        <f t="shared" si="27"/>
        <v>2.0785414832840963</v>
      </c>
      <c r="H104" s="4">
        <f t="shared" si="19"/>
        <v>0.818323418615786</v>
      </c>
      <c r="I104" s="5">
        <f t="shared" si="20"/>
        <v>0.9324831129392561</v>
      </c>
      <c r="J104" s="9">
        <f t="shared" si="21"/>
        <v>-0.06751688706074388</v>
      </c>
      <c r="K104" s="7">
        <f t="shared" si="28"/>
        <v>1.153939393939396</v>
      </c>
      <c r="L104" s="5">
        <f t="shared" si="22"/>
        <v>0.0045511111111111195</v>
      </c>
      <c r="M104" s="6">
        <f t="shared" si="23"/>
        <v>0.004243834256221333</v>
      </c>
      <c r="O104">
        <f t="shared" si="26"/>
        <v>128000</v>
      </c>
      <c r="P104">
        <f t="shared" si="24"/>
        <v>6795.76743656844</v>
      </c>
    </row>
    <row r="105" spans="1:16" ht="13.5" thickBot="1">
      <c r="A105" s="3">
        <f t="shared" si="25"/>
        <v>81</v>
      </c>
      <c r="B105" s="3"/>
      <c r="C105" s="12">
        <f t="shared" si="30"/>
        <v>810</v>
      </c>
      <c r="D105" s="43">
        <v>130</v>
      </c>
      <c r="E105" s="42">
        <f t="shared" si="29"/>
        <v>0</v>
      </c>
      <c r="F105" s="3"/>
      <c r="G105" s="4">
        <f t="shared" si="27"/>
        <v>1.6888149551683282</v>
      </c>
      <c r="H105" s="4">
        <f t="shared" si="19"/>
        <v>0.664887777625326</v>
      </c>
      <c r="I105" s="5">
        <f t="shared" si="20"/>
        <v>0.7576425292631456</v>
      </c>
      <c r="J105" s="9">
        <f t="shared" si="21"/>
        <v>-0.24235747073685443</v>
      </c>
      <c r="K105" s="7">
        <f t="shared" si="28"/>
        <v>1.1683636363636367</v>
      </c>
      <c r="L105" s="5">
        <f t="shared" si="22"/>
        <v>0.004608000000000001</v>
      </c>
      <c r="M105" s="6">
        <f t="shared" si="23"/>
        <v>0.0034912167748445753</v>
      </c>
      <c r="O105">
        <f t="shared" si="26"/>
        <v>105300</v>
      </c>
      <c r="P105">
        <f t="shared" si="24"/>
        <v>31180.714529525547</v>
      </c>
    </row>
    <row r="106" spans="1:16" ht="13.5" thickBot="1">
      <c r="A106" s="3">
        <f t="shared" si="25"/>
        <v>82</v>
      </c>
      <c r="B106" s="3"/>
      <c r="C106" s="12">
        <f t="shared" si="30"/>
        <v>820</v>
      </c>
      <c r="D106" s="43">
        <v>165</v>
      </c>
      <c r="E106" s="42">
        <f t="shared" si="29"/>
        <v>0</v>
      </c>
      <c r="F106" s="3"/>
      <c r="G106" s="4">
        <f t="shared" si="27"/>
        <v>2.1434959046367243</v>
      </c>
      <c r="H106" s="4">
        <f t="shared" si="19"/>
        <v>0.8438960254475293</v>
      </c>
      <c r="I106" s="5">
        <f t="shared" si="20"/>
        <v>0.9616232102186079</v>
      </c>
      <c r="J106" s="9">
        <f t="shared" si="21"/>
        <v>-0.03837678978139214</v>
      </c>
      <c r="K106" s="7">
        <f t="shared" si="28"/>
        <v>1.1827878787878774</v>
      </c>
      <c r="L106" s="5">
        <f t="shared" si="22"/>
        <v>0.004664888888888883</v>
      </c>
      <c r="M106" s="6">
        <f t="shared" si="23"/>
        <v>0.0044858654286464425</v>
      </c>
      <c r="O106">
        <f t="shared" si="26"/>
        <v>135300</v>
      </c>
      <c r="P106">
        <f t="shared" si="24"/>
        <v>2865.6616224826507</v>
      </c>
    </row>
    <row r="107" spans="1:16" ht="13.5" thickBot="1">
      <c r="A107" s="3">
        <f t="shared" si="25"/>
        <v>83</v>
      </c>
      <c r="B107" s="3"/>
      <c r="C107" s="12">
        <f t="shared" si="30"/>
        <v>830</v>
      </c>
      <c r="D107" s="43">
        <v>105</v>
      </c>
      <c r="E107" s="42">
        <f t="shared" si="29"/>
        <v>0</v>
      </c>
      <c r="F107" s="3"/>
      <c r="G107" s="4">
        <f t="shared" si="27"/>
        <v>1.3640428484051883</v>
      </c>
      <c r="H107" s="4">
        <f t="shared" si="19"/>
        <v>0.5370247434666096</v>
      </c>
      <c r="I107" s="5">
        <f t="shared" si="20"/>
        <v>0.6119420428663869</v>
      </c>
      <c r="J107" s="9">
        <f t="shared" si="21"/>
        <v>-0.38805795713361313</v>
      </c>
      <c r="K107" s="7">
        <f t="shared" si="28"/>
        <v>1.1972121212121252</v>
      </c>
      <c r="L107" s="5">
        <f t="shared" si="22"/>
        <v>0.0047217777777777935</v>
      </c>
      <c r="M107" s="6">
        <f t="shared" si="23"/>
        <v>0.0028894543392944515</v>
      </c>
      <c r="O107">
        <f t="shared" si="26"/>
        <v>87150</v>
      </c>
      <c r="P107">
        <f t="shared" si="24"/>
        <v>52700.608715439754</v>
      </c>
    </row>
    <row r="108" spans="1:16" ht="13.5" thickBot="1">
      <c r="A108" s="3">
        <f t="shared" si="25"/>
        <v>84</v>
      </c>
      <c r="B108" s="3"/>
      <c r="C108" s="12">
        <f t="shared" si="30"/>
        <v>840</v>
      </c>
      <c r="D108" s="43">
        <v>160</v>
      </c>
      <c r="E108" s="42">
        <f t="shared" si="29"/>
        <v>0</v>
      </c>
      <c r="F108" s="3"/>
      <c r="G108" s="4">
        <f t="shared" si="27"/>
        <v>2.0785414832840963</v>
      </c>
      <c r="H108" s="4">
        <f t="shared" si="19"/>
        <v>0.818323418615786</v>
      </c>
      <c r="I108" s="5">
        <f t="shared" si="20"/>
        <v>0.9324831129392561</v>
      </c>
      <c r="J108" s="9">
        <f t="shared" si="21"/>
        <v>-0.06751688706074388</v>
      </c>
      <c r="K108" s="7">
        <f t="shared" si="28"/>
        <v>1.2116363636363587</v>
      </c>
      <c r="L108" s="5">
        <f t="shared" si="22"/>
        <v>0.004778666666666647</v>
      </c>
      <c r="M108" s="6">
        <f t="shared" si="23"/>
        <v>0.004456025969032374</v>
      </c>
      <c r="O108">
        <f t="shared" si="26"/>
        <v>134400</v>
      </c>
      <c r="P108">
        <f t="shared" si="24"/>
        <v>7135.555808396862</v>
      </c>
    </row>
    <row r="109" spans="1:16" ht="13.5" thickBot="1">
      <c r="A109" s="3">
        <f t="shared" si="25"/>
        <v>85</v>
      </c>
      <c r="B109" s="3"/>
      <c r="C109" s="12">
        <f t="shared" si="30"/>
        <v>850</v>
      </c>
      <c r="D109" s="43">
        <v>115</v>
      </c>
      <c r="E109" s="42">
        <f t="shared" si="29"/>
        <v>0</v>
      </c>
      <c r="F109" s="3"/>
      <c r="G109" s="4">
        <f t="shared" si="27"/>
        <v>1.4939516911104442</v>
      </c>
      <c r="H109" s="4">
        <f t="shared" si="19"/>
        <v>0.5881699571300961</v>
      </c>
      <c r="I109" s="5">
        <f t="shared" si="20"/>
        <v>0.6702222374250904</v>
      </c>
      <c r="J109" s="9">
        <f t="shared" si="21"/>
        <v>-0.32977776257490965</v>
      </c>
      <c r="K109" s="7">
        <f t="shared" si="28"/>
        <v>1.2260606060606136</v>
      </c>
      <c r="L109" s="5">
        <f t="shared" si="22"/>
        <v>0.004835555555555585</v>
      </c>
      <c r="M109" s="6">
        <f t="shared" si="23"/>
        <v>0.0032408968636377902</v>
      </c>
      <c r="O109">
        <f t="shared" si="26"/>
        <v>97750</v>
      </c>
      <c r="P109">
        <f t="shared" si="24"/>
        <v>45470.50290135397</v>
      </c>
    </row>
    <row r="110" spans="1:16" ht="13.5" thickBot="1">
      <c r="A110" s="3">
        <f t="shared" si="25"/>
        <v>86</v>
      </c>
      <c r="B110" s="3"/>
      <c r="C110" s="12">
        <f t="shared" si="30"/>
        <v>860</v>
      </c>
      <c r="D110" s="43">
        <v>180</v>
      </c>
      <c r="E110" s="42">
        <f t="shared" si="29"/>
        <v>0</v>
      </c>
      <c r="F110" s="3"/>
      <c r="G110" s="4">
        <f t="shared" si="27"/>
        <v>2.3383591686946086</v>
      </c>
      <c r="H110" s="4">
        <f t="shared" si="19"/>
        <v>0.9206138459427593</v>
      </c>
      <c r="I110" s="5">
        <f t="shared" si="20"/>
        <v>1.0490435020566633</v>
      </c>
      <c r="J110" s="9">
        <f t="shared" si="21"/>
        <v>0.0490435020566633</v>
      </c>
      <c r="K110" s="7">
        <f t="shared" si="28"/>
        <v>1.2404848484848472</v>
      </c>
      <c r="L110" s="5">
        <f t="shared" si="22"/>
        <v>0.004892444444444439</v>
      </c>
      <c r="M110" s="6">
        <f t="shared" si="23"/>
        <v>0.00513238705361766</v>
      </c>
      <c r="O110">
        <f t="shared" si="26"/>
        <v>154800</v>
      </c>
      <c r="P110">
        <f t="shared" si="24"/>
        <v>9894.550005688927</v>
      </c>
    </row>
    <row r="111" spans="1:16" ht="13.5" thickBot="1">
      <c r="A111" s="3">
        <f t="shared" si="25"/>
        <v>87</v>
      </c>
      <c r="B111" s="3"/>
      <c r="C111" s="12">
        <f t="shared" si="30"/>
        <v>870</v>
      </c>
      <c r="D111" s="43">
        <v>155</v>
      </c>
      <c r="E111" s="42">
        <f t="shared" si="29"/>
        <v>0</v>
      </c>
      <c r="F111" s="3"/>
      <c r="G111" s="4">
        <f t="shared" si="27"/>
        <v>2.013587061931468</v>
      </c>
      <c r="H111" s="4">
        <f t="shared" si="19"/>
        <v>0.7927508117840426</v>
      </c>
      <c r="I111" s="5">
        <f t="shared" si="20"/>
        <v>0.9033430156599043</v>
      </c>
      <c r="J111" s="9">
        <f t="shared" si="21"/>
        <v>-0.09665698434009573</v>
      </c>
      <c r="K111" s="7">
        <f t="shared" si="28"/>
        <v>1.2549090909090879</v>
      </c>
      <c r="L111" s="5">
        <f t="shared" si="22"/>
        <v>0.004949333333333321</v>
      </c>
      <c r="M111" s="6">
        <f t="shared" si="23"/>
        <v>0.004470945698839409</v>
      </c>
      <c r="O111">
        <f t="shared" si="26"/>
        <v>134850</v>
      </c>
      <c r="P111">
        <f t="shared" si="24"/>
        <v>11740.397087268178</v>
      </c>
    </row>
    <row r="112" spans="1:16" ht="13.5" thickBot="1">
      <c r="A112" s="3">
        <f t="shared" si="25"/>
        <v>88</v>
      </c>
      <c r="B112" s="3"/>
      <c r="C112" s="12">
        <f t="shared" si="30"/>
        <v>880</v>
      </c>
      <c r="D112" s="43">
        <v>205</v>
      </c>
      <c r="E112" s="42">
        <f t="shared" si="29"/>
        <v>0</v>
      </c>
      <c r="F112" s="3"/>
      <c r="G112" s="4">
        <f t="shared" si="27"/>
        <v>2.6631312754577485</v>
      </c>
      <c r="H112" s="4">
        <f t="shared" si="19"/>
        <v>1.0484768801014759</v>
      </c>
      <c r="I112" s="5">
        <f t="shared" si="20"/>
        <v>1.194743988453422</v>
      </c>
      <c r="J112" s="9">
        <f t="shared" si="21"/>
        <v>0.1947439884534219</v>
      </c>
      <c r="K112" s="7">
        <f t="shared" si="28"/>
        <v>1.2693333333333356</v>
      </c>
      <c r="L112" s="5">
        <f t="shared" si="22"/>
        <v>0.005006222222222231</v>
      </c>
      <c r="M112" s="6">
        <f t="shared" si="23"/>
        <v>0.005981153904861942</v>
      </c>
      <c r="O112">
        <f t="shared" si="26"/>
        <v>180400</v>
      </c>
      <c r="P112">
        <f t="shared" si="24"/>
        <v>32124.655819774714</v>
      </c>
    </row>
    <row r="113" spans="1:16" ht="13.5" thickBot="1">
      <c r="A113" s="3">
        <f t="shared" si="25"/>
        <v>89</v>
      </c>
      <c r="B113" s="3"/>
      <c r="C113" s="12">
        <f t="shared" si="30"/>
        <v>890</v>
      </c>
      <c r="D113" s="43">
        <v>185</v>
      </c>
      <c r="E113" s="42">
        <f t="shared" si="29"/>
        <v>0</v>
      </c>
      <c r="F113" s="3"/>
      <c r="G113" s="4">
        <f t="shared" si="27"/>
        <v>2.403313590047236</v>
      </c>
      <c r="H113" s="4">
        <f t="shared" si="19"/>
        <v>0.9461864527745024</v>
      </c>
      <c r="I113" s="5">
        <f t="shared" si="20"/>
        <v>1.0781835993360147</v>
      </c>
      <c r="J113" s="9">
        <f t="shared" si="21"/>
        <v>0.07818359933601471</v>
      </c>
      <c r="K113" s="7">
        <f t="shared" si="28"/>
        <v>1.2837575757575763</v>
      </c>
      <c r="L113" s="5">
        <f t="shared" si="22"/>
        <v>0.005063111111111113</v>
      </c>
      <c r="M113" s="6">
        <f t="shared" si="23"/>
        <v>0.005458963361615948</v>
      </c>
      <c r="O113">
        <f t="shared" si="26"/>
        <v>164650</v>
      </c>
      <c r="P113">
        <f t="shared" si="24"/>
        <v>14689.708726817611</v>
      </c>
    </row>
    <row r="114" spans="1:16" ht="13.5" thickBot="1">
      <c r="A114" s="3">
        <f t="shared" si="25"/>
        <v>90</v>
      </c>
      <c r="B114" s="3"/>
      <c r="C114" s="12">
        <f t="shared" si="30"/>
        <v>900</v>
      </c>
      <c r="D114" s="43">
        <v>180</v>
      </c>
      <c r="E114" s="42">
        <f t="shared" si="29"/>
        <v>0</v>
      </c>
      <c r="F114" s="3" t="s">
        <v>57</v>
      </c>
      <c r="G114" s="4">
        <f t="shared" si="27"/>
        <v>2.3383591686946086</v>
      </c>
      <c r="H114" s="4">
        <f t="shared" si="19"/>
        <v>0.9206138459427593</v>
      </c>
      <c r="I114" s="5">
        <f t="shared" si="20"/>
        <v>1.0490435020566633</v>
      </c>
      <c r="J114" s="9">
        <f t="shared" si="21"/>
        <v>0.0490435020566633</v>
      </c>
      <c r="K114" s="7">
        <f t="shared" si="28"/>
        <v>1.2981818181818099</v>
      </c>
      <c r="L114" s="5">
        <f t="shared" si="22"/>
        <v>0.0051199999999999675</v>
      </c>
      <c r="M114" s="6">
        <f t="shared" si="23"/>
        <v>0.005371102730530082</v>
      </c>
      <c r="O114">
        <f t="shared" si="26"/>
        <v>162000</v>
      </c>
      <c r="P114">
        <f t="shared" si="24"/>
        <v>10354.761633860506</v>
      </c>
    </row>
    <row r="115" spans="1:16" ht="13.5" thickBot="1">
      <c r="A115" s="3">
        <f t="shared" si="25"/>
        <v>91</v>
      </c>
      <c r="B115" s="3"/>
      <c r="C115" s="12">
        <f t="shared" si="30"/>
        <v>910</v>
      </c>
      <c r="D115" s="43">
        <v>205</v>
      </c>
      <c r="E115" s="42">
        <f t="shared" si="29"/>
        <v>0</v>
      </c>
      <c r="F115" s="3"/>
      <c r="G115" s="4">
        <f t="shared" si="27"/>
        <v>2.6631312754577485</v>
      </c>
      <c r="H115" s="4">
        <f t="shared" si="19"/>
        <v>1.0484768801014759</v>
      </c>
      <c r="I115" s="5">
        <f t="shared" si="20"/>
        <v>1.194743988453422</v>
      </c>
      <c r="J115" s="9">
        <f t="shared" si="21"/>
        <v>0.1947439884534219</v>
      </c>
      <c r="K115" s="7">
        <f t="shared" si="28"/>
        <v>1.3126060606060648</v>
      </c>
      <c r="L115" s="5">
        <f t="shared" si="22"/>
        <v>0.005176888888888905</v>
      </c>
      <c r="M115" s="6">
        <f t="shared" si="23"/>
        <v>0.006185056878891334</v>
      </c>
      <c r="O115">
        <f t="shared" si="26"/>
        <v>186550</v>
      </c>
      <c r="P115">
        <f t="shared" si="24"/>
        <v>33219.8145409034</v>
      </c>
    </row>
    <row r="116" spans="1:16" ht="13.5" thickBot="1">
      <c r="A116" s="3">
        <f t="shared" si="25"/>
        <v>92</v>
      </c>
      <c r="B116" s="3"/>
      <c r="C116" s="12">
        <f t="shared" si="30"/>
        <v>920</v>
      </c>
      <c r="D116" s="43">
        <v>175</v>
      </c>
      <c r="E116" s="42">
        <f t="shared" si="29"/>
        <v>0</v>
      </c>
      <c r="F116" s="3"/>
      <c r="G116" s="4">
        <f t="shared" si="27"/>
        <v>2.2734047473419805</v>
      </c>
      <c r="H116" s="4">
        <f t="shared" si="19"/>
        <v>0.895041239111016</v>
      </c>
      <c r="I116" s="5">
        <f t="shared" si="20"/>
        <v>1.0199034047773115</v>
      </c>
      <c r="J116" s="9">
        <f t="shared" si="21"/>
        <v>0.01990340477731145</v>
      </c>
      <c r="K116" s="7">
        <f t="shared" si="28"/>
        <v>1.3270303030303054</v>
      </c>
      <c r="L116" s="5">
        <f t="shared" si="22"/>
        <v>0.005233777777777787</v>
      </c>
      <c r="M116" s="6">
        <f t="shared" si="23"/>
        <v>0.005337947775403396</v>
      </c>
      <c r="O116">
        <f t="shared" si="26"/>
        <v>161000</v>
      </c>
      <c r="P116">
        <f t="shared" si="24"/>
        <v>5984.867447946294</v>
      </c>
    </row>
    <row r="117" spans="1:16" ht="13.5" thickBot="1">
      <c r="A117" s="3">
        <f t="shared" si="25"/>
        <v>93</v>
      </c>
      <c r="B117" s="3"/>
      <c r="C117" s="12">
        <f t="shared" si="30"/>
        <v>930</v>
      </c>
      <c r="D117" s="43">
        <v>210</v>
      </c>
      <c r="E117" s="42">
        <f t="shared" si="29"/>
        <v>0</v>
      </c>
      <c r="F117" s="3"/>
      <c r="G117" s="4">
        <f t="shared" si="27"/>
        <v>2.7280856968103766</v>
      </c>
      <c r="H117" s="4">
        <f t="shared" si="19"/>
        <v>1.074049486933219</v>
      </c>
      <c r="I117" s="5">
        <f t="shared" si="20"/>
        <v>1.2238840857327737</v>
      </c>
      <c r="J117" s="9">
        <f t="shared" si="21"/>
        <v>0.22388408573277374</v>
      </c>
      <c r="K117" s="7">
        <f t="shared" si="28"/>
        <v>1.341454545454539</v>
      </c>
      <c r="L117" s="5">
        <f t="shared" si="22"/>
        <v>0.0052906666666666415</v>
      </c>
      <c r="M117" s="6">
        <f t="shared" si="23"/>
        <v>0.006475162736250164</v>
      </c>
      <c r="O117">
        <f t="shared" si="26"/>
        <v>195300</v>
      </c>
      <c r="P117">
        <f t="shared" si="24"/>
        <v>38599.92035498919</v>
      </c>
    </row>
    <row r="118" spans="1:16" ht="13.5" thickBot="1">
      <c r="A118" s="3">
        <f t="shared" si="25"/>
        <v>94</v>
      </c>
      <c r="B118" s="3"/>
      <c r="C118" s="12">
        <f t="shared" si="30"/>
        <v>940</v>
      </c>
      <c r="D118" s="43">
        <v>165</v>
      </c>
      <c r="E118" s="42">
        <f t="shared" si="29"/>
        <v>0</v>
      </c>
      <c r="F118" s="3"/>
      <c r="G118" s="4">
        <f t="shared" si="27"/>
        <v>2.1434959046367243</v>
      </c>
      <c r="H118" s="4">
        <f t="shared" si="19"/>
        <v>0.8438960254475293</v>
      </c>
      <c r="I118" s="5">
        <f t="shared" si="20"/>
        <v>0.9616232102186079</v>
      </c>
      <c r="J118" s="9">
        <f t="shared" si="21"/>
        <v>-0.03837678978139214</v>
      </c>
      <c r="K118" s="7">
        <f t="shared" si="28"/>
        <v>1.3558787878787868</v>
      </c>
      <c r="L118" s="5">
        <f t="shared" si="22"/>
        <v>0.005347555555555551</v>
      </c>
      <c r="M118" s="6">
        <f t="shared" si="23"/>
        <v>0.0051423335401556795</v>
      </c>
      <c r="O118">
        <f t="shared" si="26"/>
        <v>155100</v>
      </c>
      <c r="P118">
        <f t="shared" si="24"/>
        <v>3285.0267379679167</v>
      </c>
    </row>
    <row r="119" spans="1:16" ht="13.5" thickBot="1">
      <c r="A119" s="3">
        <f t="shared" si="25"/>
        <v>95</v>
      </c>
      <c r="B119" s="3"/>
      <c r="C119" s="12">
        <f t="shared" si="30"/>
        <v>950</v>
      </c>
      <c r="D119" s="43">
        <v>150</v>
      </c>
      <c r="E119" s="42">
        <f t="shared" si="29"/>
        <v>0</v>
      </c>
      <c r="F119" s="3"/>
      <c r="G119" s="4">
        <f t="shared" si="27"/>
        <v>1.9486326405788403</v>
      </c>
      <c r="H119" s="4">
        <f t="shared" si="19"/>
        <v>0.7671782049522994</v>
      </c>
      <c r="I119" s="5">
        <f t="shared" si="20"/>
        <v>0.8742029183805526</v>
      </c>
      <c r="J119" s="9">
        <f t="shared" si="21"/>
        <v>-0.12579708161944736</v>
      </c>
      <c r="K119" s="7">
        <f t="shared" si="28"/>
        <v>1.3703030303030346</v>
      </c>
      <c r="L119" s="5">
        <f t="shared" si="22"/>
        <v>0.005404444444444461</v>
      </c>
      <c r="M119" s="6">
        <f t="shared" si="23"/>
        <v>0.004724581105558913</v>
      </c>
      <c r="O119">
        <f t="shared" si="26"/>
        <v>142500</v>
      </c>
      <c r="P119">
        <f t="shared" si="24"/>
        <v>17569.97383092502</v>
      </c>
    </row>
    <row r="120" spans="1:16" ht="13.5" thickBot="1">
      <c r="A120" s="3">
        <f t="shared" si="25"/>
        <v>96</v>
      </c>
      <c r="B120" s="3"/>
      <c r="C120" s="12">
        <f t="shared" si="30"/>
        <v>960</v>
      </c>
      <c r="D120" s="43">
        <v>155</v>
      </c>
      <c r="E120" s="42">
        <f t="shared" si="29"/>
        <v>0</v>
      </c>
      <c r="F120" s="3"/>
      <c r="G120" s="4">
        <f t="shared" si="27"/>
        <v>2.013587061931468</v>
      </c>
      <c r="H120" s="4">
        <f t="shared" si="19"/>
        <v>0.7927508117840426</v>
      </c>
      <c r="I120" s="5">
        <f t="shared" si="20"/>
        <v>0.9033430156599043</v>
      </c>
      <c r="J120" s="9">
        <f t="shared" si="21"/>
        <v>-0.09665698434009573</v>
      </c>
      <c r="K120" s="7">
        <f t="shared" si="28"/>
        <v>1.3847272727272752</v>
      </c>
      <c r="L120" s="5">
        <f t="shared" si="22"/>
        <v>0.005461333333333343</v>
      </c>
      <c r="M120" s="6">
        <f t="shared" si="23"/>
        <v>0.0049334573228572995</v>
      </c>
      <c r="O120">
        <f t="shared" si="26"/>
        <v>148800</v>
      </c>
      <c r="P120">
        <f t="shared" si="24"/>
        <v>12954.920923882128</v>
      </c>
    </row>
    <row r="121" spans="1:16" ht="13.5" thickBot="1">
      <c r="A121" s="3">
        <f t="shared" si="25"/>
        <v>97</v>
      </c>
      <c r="B121" s="3"/>
      <c r="C121" s="12">
        <f t="shared" si="30"/>
        <v>970</v>
      </c>
      <c r="D121" s="43">
        <v>195</v>
      </c>
      <c r="E121" s="42">
        <f t="shared" si="29"/>
        <v>0</v>
      </c>
      <c r="F121" s="3"/>
      <c r="G121" s="4">
        <f t="shared" si="27"/>
        <v>2.5332224327524924</v>
      </c>
      <c r="H121" s="4">
        <f aca="true" t="shared" si="31" ref="H121:H152">G121/2.54</f>
        <v>0.9973316664379891</v>
      </c>
      <c r="I121" s="5">
        <f aca="true" t="shared" si="32" ref="I121:I152">(G121/$J$13)</f>
        <v>1.1364637938947184</v>
      </c>
      <c r="J121" s="9">
        <f aca="true" t="shared" si="33" ref="J121:J152">IF(C121&gt;0,I121-1,0)</f>
        <v>0.1364637938947184</v>
      </c>
      <c r="K121" s="7">
        <f t="shared" si="28"/>
        <v>1.399151515151516</v>
      </c>
      <c r="L121" s="5">
        <f aca="true" t="shared" si="34" ref="L121:L152">(K121/K$216)</f>
        <v>0.005518222222222225</v>
      </c>
      <c r="M121" s="6">
        <f aca="true" t="shared" si="35" ref="M121:M152">L121*I121</f>
        <v>0.006271259762220814</v>
      </c>
      <c r="O121">
        <f t="shared" si="26"/>
        <v>189150</v>
      </c>
      <c r="P121">
        <f aca="true" t="shared" si="36" ref="P121:P152">C121*ABS(D121-O$217)</f>
        <v>25710.131983160765</v>
      </c>
    </row>
    <row r="122" spans="1:16" ht="13.5" thickBot="1">
      <c r="A122" s="3">
        <f aca="true" t="shared" si="37" ref="A122:A152">A121+1</f>
        <v>98</v>
      </c>
      <c r="B122" s="3"/>
      <c r="C122" s="12">
        <f t="shared" si="30"/>
        <v>980</v>
      </c>
      <c r="D122" s="43">
        <v>160</v>
      </c>
      <c r="E122" s="42">
        <f t="shared" si="29"/>
        <v>0</v>
      </c>
      <c r="F122" s="3"/>
      <c r="G122" s="4">
        <f t="shared" si="27"/>
        <v>2.0785414832840963</v>
      </c>
      <c r="H122" s="4">
        <f t="shared" si="31"/>
        <v>0.818323418615786</v>
      </c>
      <c r="I122" s="5">
        <f t="shared" si="32"/>
        <v>0.9324831129392561</v>
      </c>
      <c r="J122" s="9">
        <f t="shared" si="33"/>
        <v>-0.06751688706074388</v>
      </c>
      <c r="K122" s="7">
        <f t="shared" si="28"/>
        <v>1.4135757575757566</v>
      </c>
      <c r="L122" s="5">
        <f t="shared" si="34"/>
        <v>0.005575111111111107</v>
      </c>
      <c r="M122" s="6">
        <f t="shared" si="35"/>
        <v>0.00519869696387112</v>
      </c>
      <c r="O122">
        <f t="shared" si="26"/>
        <v>156800</v>
      </c>
      <c r="P122">
        <f t="shared" si="36"/>
        <v>8324.815109796338</v>
      </c>
    </row>
    <row r="123" spans="1:16" ht="13.5" thickBot="1">
      <c r="A123" s="3">
        <f t="shared" si="37"/>
        <v>99</v>
      </c>
      <c r="B123" s="3"/>
      <c r="C123" s="12">
        <f t="shared" si="30"/>
        <v>990</v>
      </c>
      <c r="D123" s="43">
        <v>165</v>
      </c>
      <c r="E123" s="42">
        <f t="shared" si="29"/>
        <v>0</v>
      </c>
      <c r="F123" s="3"/>
      <c r="G123" s="4">
        <f t="shared" si="27"/>
        <v>2.1434959046367243</v>
      </c>
      <c r="H123" s="4">
        <f t="shared" si="31"/>
        <v>0.8438960254475293</v>
      </c>
      <c r="I123" s="5">
        <f t="shared" si="32"/>
        <v>0.9616232102186079</v>
      </c>
      <c r="J123" s="9">
        <f t="shared" si="33"/>
        <v>-0.03837678978139214</v>
      </c>
      <c r="K123" s="7">
        <f t="shared" si="28"/>
        <v>1.4279999999999973</v>
      </c>
      <c r="L123" s="5">
        <f t="shared" si="34"/>
        <v>0.005631999999999989</v>
      </c>
      <c r="M123" s="6">
        <f t="shared" si="35"/>
        <v>0.005415861919951188</v>
      </c>
      <c r="O123">
        <f t="shared" si="26"/>
        <v>163350</v>
      </c>
      <c r="P123">
        <f t="shared" si="36"/>
        <v>3459.7622027534444</v>
      </c>
    </row>
    <row r="124" spans="1:16" ht="13.5" thickBot="1">
      <c r="A124" s="3">
        <f t="shared" si="37"/>
        <v>100</v>
      </c>
      <c r="B124" s="3"/>
      <c r="C124" s="12">
        <f t="shared" si="30"/>
        <v>1000</v>
      </c>
      <c r="D124" s="43">
        <v>190</v>
      </c>
      <c r="E124" s="42">
        <f t="shared" si="29"/>
        <v>0</v>
      </c>
      <c r="F124" s="3"/>
      <c r="G124" s="4">
        <f t="shared" si="27"/>
        <v>2.4682680113998643</v>
      </c>
      <c r="H124" s="4">
        <f t="shared" si="31"/>
        <v>0.9717590596062458</v>
      </c>
      <c r="I124" s="5">
        <f t="shared" si="32"/>
        <v>1.1073236966153666</v>
      </c>
      <c r="J124" s="9">
        <f t="shared" si="33"/>
        <v>0.10732369661536656</v>
      </c>
      <c r="K124" s="7">
        <f t="shared" si="28"/>
        <v>1.442424242424238</v>
      </c>
      <c r="L124" s="5">
        <f t="shared" si="34"/>
        <v>0.005688888888888871</v>
      </c>
      <c r="M124" s="6">
        <f t="shared" si="35"/>
        <v>0.00629944147407851</v>
      </c>
      <c r="O124">
        <f t="shared" si="26"/>
        <v>190000</v>
      </c>
      <c r="P124">
        <f t="shared" si="36"/>
        <v>21505.29070428945</v>
      </c>
    </row>
    <row r="125" spans="1:16" ht="13.5" thickBot="1">
      <c r="A125" s="3">
        <f t="shared" si="37"/>
        <v>101</v>
      </c>
      <c r="B125" s="3"/>
      <c r="C125" s="12">
        <f t="shared" si="30"/>
        <v>1010</v>
      </c>
      <c r="D125" s="43">
        <v>185</v>
      </c>
      <c r="E125" s="42">
        <f t="shared" si="29"/>
        <v>0</v>
      </c>
      <c r="F125" s="3"/>
      <c r="G125" s="4">
        <f t="shared" si="27"/>
        <v>2.403313590047236</v>
      </c>
      <c r="H125" s="4">
        <f t="shared" si="31"/>
        <v>0.9461864527745024</v>
      </c>
      <c r="I125" s="5">
        <f t="shared" si="32"/>
        <v>1.0781835993360147</v>
      </c>
      <c r="J125" s="9">
        <f t="shared" si="33"/>
        <v>0.07818359933601471</v>
      </c>
      <c r="K125" s="7">
        <f t="shared" si="28"/>
        <v>1.4568484848484928</v>
      </c>
      <c r="L125" s="5">
        <f t="shared" si="34"/>
        <v>0.005745777777777809</v>
      </c>
      <c r="M125" s="6">
        <f t="shared" si="35"/>
        <v>0.006195003365429366</v>
      </c>
      <c r="O125">
        <f t="shared" si="26"/>
        <v>186850</v>
      </c>
      <c r="P125">
        <f t="shared" si="36"/>
        <v>16670.343611332344</v>
      </c>
    </row>
    <row r="126" spans="1:16" ht="13.5" thickBot="1">
      <c r="A126" s="3">
        <f t="shared" si="37"/>
        <v>102</v>
      </c>
      <c r="B126" s="3"/>
      <c r="C126" s="12">
        <f t="shared" si="30"/>
        <v>1020</v>
      </c>
      <c r="D126" s="43">
        <v>200</v>
      </c>
      <c r="E126" s="42">
        <f t="shared" si="29"/>
        <v>0</v>
      </c>
      <c r="F126" s="3"/>
      <c r="G126" s="4">
        <f t="shared" si="27"/>
        <v>2.5981768541051204</v>
      </c>
      <c r="H126" s="4">
        <f t="shared" si="31"/>
        <v>1.0229042732697324</v>
      </c>
      <c r="I126" s="5">
        <f t="shared" si="32"/>
        <v>1.1656038911740703</v>
      </c>
      <c r="J126" s="9">
        <f t="shared" si="33"/>
        <v>0.16560389117407026</v>
      </c>
      <c r="K126" s="7">
        <f t="shared" si="28"/>
        <v>1.4712727272727193</v>
      </c>
      <c r="L126" s="5">
        <f t="shared" si="34"/>
        <v>0.005802666666666635</v>
      </c>
      <c r="M126" s="6">
        <f t="shared" si="35"/>
        <v>0.006763610845852701</v>
      </c>
      <c r="O126">
        <f t="shared" si="26"/>
        <v>204000</v>
      </c>
      <c r="P126">
        <f t="shared" si="36"/>
        <v>32135.39651837524</v>
      </c>
    </row>
    <row r="127" spans="1:16" ht="13.5" thickBot="1">
      <c r="A127" s="3">
        <f t="shared" si="37"/>
        <v>103</v>
      </c>
      <c r="B127" s="3"/>
      <c r="C127" s="12">
        <f t="shared" si="30"/>
        <v>1030</v>
      </c>
      <c r="D127" s="43">
        <v>210</v>
      </c>
      <c r="E127" s="42">
        <f t="shared" si="29"/>
        <v>0</v>
      </c>
      <c r="F127" s="3"/>
      <c r="G127" s="4">
        <f t="shared" si="27"/>
        <v>2.7280856968103766</v>
      </c>
      <c r="H127" s="4">
        <f t="shared" si="31"/>
        <v>1.074049486933219</v>
      </c>
      <c r="I127" s="5">
        <f t="shared" si="32"/>
        <v>1.2238840857327737</v>
      </c>
      <c r="J127" s="9">
        <f t="shared" si="33"/>
        <v>0.22388408573277374</v>
      </c>
      <c r="K127" s="7">
        <f t="shared" si="28"/>
        <v>1.4856969696969742</v>
      </c>
      <c r="L127" s="5">
        <f t="shared" si="34"/>
        <v>0.005859555555555573</v>
      </c>
      <c r="M127" s="6">
        <f t="shared" si="35"/>
        <v>0.007171416793911528</v>
      </c>
      <c r="O127">
        <f t="shared" si="26"/>
        <v>216300</v>
      </c>
      <c r="P127">
        <f t="shared" si="36"/>
        <v>42750.44942541813</v>
      </c>
    </row>
    <row r="128" spans="1:16" ht="13.5" thickBot="1">
      <c r="A128" s="3">
        <f t="shared" si="37"/>
        <v>104</v>
      </c>
      <c r="B128" s="3"/>
      <c r="C128" s="12">
        <f t="shared" si="30"/>
        <v>1040</v>
      </c>
      <c r="D128" s="43">
        <v>210</v>
      </c>
      <c r="E128" s="42">
        <f t="shared" si="29"/>
        <v>0</v>
      </c>
      <c r="F128" s="3"/>
      <c r="G128" s="4">
        <f t="shared" si="27"/>
        <v>2.7280856968103766</v>
      </c>
      <c r="H128" s="4">
        <f t="shared" si="31"/>
        <v>1.074049486933219</v>
      </c>
      <c r="I128" s="5">
        <f t="shared" si="32"/>
        <v>1.2238840857327737</v>
      </c>
      <c r="J128" s="9">
        <f t="shared" si="33"/>
        <v>0.22388408573277374</v>
      </c>
      <c r="K128" s="7">
        <f t="shared" si="28"/>
        <v>1.5001212121212149</v>
      </c>
      <c r="L128" s="5">
        <f t="shared" si="34"/>
        <v>0.005916444444444455</v>
      </c>
      <c r="M128" s="6">
        <f t="shared" si="35"/>
        <v>0.007241042199677651</v>
      </c>
      <c r="O128">
        <f t="shared" si="26"/>
        <v>218400</v>
      </c>
      <c r="P128">
        <f t="shared" si="36"/>
        <v>43165.50233246103</v>
      </c>
    </row>
    <row r="129" spans="1:16" ht="13.5" thickBot="1">
      <c r="A129" s="3">
        <f t="shared" si="37"/>
        <v>105</v>
      </c>
      <c r="B129" s="3"/>
      <c r="C129" s="12">
        <f t="shared" si="30"/>
        <v>1050</v>
      </c>
      <c r="D129" s="43">
        <v>185</v>
      </c>
      <c r="E129" s="42">
        <f t="shared" si="29"/>
        <v>0</v>
      </c>
      <c r="F129" s="3" t="s">
        <v>58</v>
      </c>
      <c r="G129" s="4">
        <f t="shared" si="27"/>
        <v>2.403313590047236</v>
      </c>
      <c r="H129" s="4">
        <f t="shared" si="31"/>
        <v>0.9461864527745024</v>
      </c>
      <c r="I129" s="5">
        <f t="shared" si="32"/>
        <v>1.0781835993360147</v>
      </c>
      <c r="J129" s="9">
        <f t="shared" si="33"/>
        <v>0.07818359933601471</v>
      </c>
      <c r="K129" s="7">
        <f t="shared" si="28"/>
        <v>1.5145454545454555</v>
      </c>
      <c r="L129" s="5">
        <f t="shared" si="34"/>
        <v>0.005973333333333337</v>
      </c>
      <c r="M129" s="6">
        <f t="shared" si="35"/>
        <v>0.006440350033367131</v>
      </c>
      <c r="O129">
        <f t="shared" si="26"/>
        <v>194250</v>
      </c>
      <c r="P129">
        <f t="shared" si="36"/>
        <v>17330.555239503923</v>
      </c>
    </row>
    <row r="130" spans="1:16" ht="13.5" thickBot="1">
      <c r="A130" s="3">
        <f t="shared" si="37"/>
        <v>106</v>
      </c>
      <c r="B130" s="3"/>
      <c r="C130" s="12">
        <f t="shared" si="30"/>
        <v>1060</v>
      </c>
      <c r="D130" s="43">
        <v>220</v>
      </c>
      <c r="E130" s="42">
        <f t="shared" si="29"/>
        <v>0</v>
      </c>
      <c r="F130" s="3"/>
      <c r="G130" s="4">
        <f t="shared" si="27"/>
        <v>2.8579945395156323</v>
      </c>
      <c r="H130" s="4">
        <f t="shared" si="31"/>
        <v>1.1251947005967056</v>
      </c>
      <c r="I130" s="5">
        <f t="shared" si="32"/>
        <v>1.282164280291477</v>
      </c>
      <c r="J130" s="9">
        <f t="shared" si="33"/>
        <v>0.282164280291477</v>
      </c>
      <c r="K130" s="7">
        <f t="shared" si="28"/>
        <v>1.5289696969696962</v>
      </c>
      <c r="L130" s="5">
        <f t="shared" si="34"/>
        <v>0.006030222222222219</v>
      </c>
      <c r="M130" s="6">
        <f t="shared" si="35"/>
        <v>0.007731735535553222</v>
      </c>
      <c r="O130">
        <f t="shared" si="26"/>
        <v>233200</v>
      </c>
      <c r="P130">
        <f t="shared" si="36"/>
        <v>54595.608146546816</v>
      </c>
    </row>
    <row r="131" spans="1:16" ht="13.5" thickBot="1">
      <c r="A131" s="3">
        <f t="shared" si="37"/>
        <v>107</v>
      </c>
      <c r="B131" s="3"/>
      <c r="C131" s="12">
        <f t="shared" si="30"/>
        <v>1070</v>
      </c>
      <c r="D131" s="43">
        <v>175</v>
      </c>
      <c r="E131" s="42">
        <f t="shared" si="29"/>
        <v>0</v>
      </c>
      <c r="F131" s="3"/>
      <c r="G131" s="4">
        <f t="shared" si="27"/>
        <v>2.2734047473419805</v>
      </c>
      <c r="H131" s="4">
        <f t="shared" si="31"/>
        <v>0.895041239111016</v>
      </c>
      <c r="I131" s="5">
        <f t="shared" si="32"/>
        <v>1.0199034047773115</v>
      </c>
      <c r="J131" s="9">
        <f t="shared" si="33"/>
        <v>0.01990340477731145</v>
      </c>
      <c r="K131" s="7">
        <f t="shared" si="28"/>
        <v>1.5433939393939369</v>
      </c>
      <c r="L131" s="5">
        <f t="shared" si="34"/>
        <v>0.006087111111111101</v>
      </c>
      <c r="M131" s="6">
        <f t="shared" si="35"/>
        <v>0.006208265347480015</v>
      </c>
      <c r="O131">
        <f t="shared" si="26"/>
        <v>187250</v>
      </c>
      <c r="P131">
        <f t="shared" si="36"/>
        <v>6960.661053589712</v>
      </c>
    </row>
    <row r="132" spans="1:16" ht="13.5" thickBot="1">
      <c r="A132" s="3">
        <f t="shared" si="37"/>
        <v>108</v>
      </c>
      <c r="B132" s="3"/>
      <c r="C132" s="12">
        <f t="shared" si="30"/>
        <v>1080</v>
      </c>
      <c r="D132" s="43">
        <v>165</v>
      </c>
      <c r="E132" s="42">
        <f t="shared" si="29"/>
        <v>0</v>
      </c>
      <c r="F132" s="3"/>
      <c r="G132" s="4">
        <f t="shared" si="27"/>
        <v>2.1434959046367243</v>
      </c>
      <c r="H132" s="4">
        <f t="shared" si="31"/>
        <v>0.8438960254475293</v>
      </c>
      <c r="I132" s="5">
        <f t="shared" si="32"/>
        <v>0.9616232102186079</v>
      </c>
      <c r="J132" s="9">
        <f t="shared" si="33"/>
        <v>-0.03837678978139214</v>
      </c>
      <c r="K132" s="7">
        <f t="shared" si="28"/>
        <v>1.5578181818181775</v>
      </c>
      <c r="L132" s="5">
        <f t="shared" si="34"/>
        <v>0.006143999999999983</v>
      </c>
      <c r="M132" s="6">
        <f t="shared" si="35"/>
        <v>0.00590821300358311</v>
      </c>
      <c r="O132">
        <f t="shared" si="26"/>
        <v>178200</v>
      </c>
      <c r="P132">
        <f t="shared" si="36"/>
        <v>3774.2860393673936</v>
      </c>
    </row>
    <row r="133" spans="1:16" ht="13.5" thickBot="1">
      <c r="A133" s="3">
        <f t="shared" si="37"/>
        <v>109</v>
      </c>
      <c r="B133" s="3"/>
      <c r="C133" s="12">
        <f t="shared" si="30"/>
        <v>1090</v>
      </c>
      <c r="D133" s="43">
        <v>145</v>
      </c>
      <c r="E133" s="42">
        <f t="shared" si="29"/>
        <v>0</v>
      </c>
      <c r="F133" s="3"/>
      <c r="G133" s="4">
        <f t="shared" si="27"/>
        <v>1.8836782192262123</v>
      </c>
      <c r="H133" s="4">
        <f t="shared" si="31"/>
        <v>0.741605598120556</v>
      </c>
      <c r="I133" s="5">
        <f t="shared" si="32"/>
        <v>0.8450628211012008</v>
      </c>
      <c r="J133" s="9">
        <f t="shared" si="33"/>
        <v>-0.1549371788987992</v>
      </c>
      <c r="K133" s="7">
        <f t="shared" si="28"/>
        <v>1.5722424242424324</v>
      </c>
      <c r="L133" s="5">
        <f t="shared" si="34"/>
        <v>0.006200888888888921</v>
      </c>
      <c r="M133" s="6">
        <f t="shared" si="35"/>
        <v>0.005240140657779562</v>
      </c>
      <c r="O133">
        <f t="shared" si="26"/>
        <v>158050</v>
      </c>
      <c r="P133">
        <f t="shared" si="36"/>
        <v>25609.233132324498</v>
      </c>
    </row>
    <row r="134" spans="1:16" ht="13.5" thickBot="1">
      <c r="A134" s="3">
        <f t="shared" si="37"/>
        <v>110</v>
      </c>
      <c r="B134" s="3"/>
      <c r="C134" s="12">
        <f t="shared" si="30"/>
        <v>1100</v>
      </c>
      <c r="D134" s="43">
        <v>160</v>
      </c>
      <c r="E134" s="42">
        <f t="shared" si="29"/>
        <v>0</v>
      </c>
      <c r="F134" s="3"/>
      <c r="G134" s="4">
        <f t="shared" si="27"/>
        <v>2.0785414832840963</v>
      </c>
      <c r="H134" s="4">
        <f t="shared" si="31"/>
        <v>0.818323418615786</v>
      </c>
      <c r="I134" s="5">
        <f t="shared" si="32"/>
        <v>0.9324831129392561</v>
      </c>
      <c r="J134" s="9">
        <f t="shared" si="33"/>
        <v>-0.06751688706074388</v>
      </c>
      <c r="K134" s="7">
        <f t="shared" si="28"/>
        <v>1.586666666666673</v>
      </c>
      <c r="L134" s="5">
        <f t="shared" si="34"/>
        <v>0.006257777777777803</v>
      </c>
      <c r="M134" s="6">
        <f t="shared" si="35"/>
        <v>0.005835272102304346</v>
      </c>
      <c r="O134">
        <f t="shared" si="26"/>
        <v>176000</v>
      </c>
      <c r="P134">
        <f t="shared" si="36"/>
        <v>9344.180225281605</v>
      </c>
    </row>
    <row r="135" spans="1:16" ht="13.5" thickBot="1">
      <c r="A135" s="3">
        <f t="shared" si="37"/>
        <v>111</v>
      </c>
      <c r="B135" s="3"/>
      <c r="C135" s="12">
        <f t="shared" si="30"/>
        <v>1110</v>
      </c>
      <c r="D135" s="43">
        <v>160</v>
      </c>
      <c r="E135" s="42">
        <f t="shared" si="29"/>
        <v>0</v>
      </c>
      <c r="F135" s="3"/>
      <c r="G135" s="4">
        <f t="shared" si="27"/>
        <v>2.0785414832840963</v>
      </c>
      <c r="H135" s="4">
        <f t="shared" si="31"/>
        <v>0.818323418615786</v>
      </c>
      <c r="I135" s="5">
        <f t="shared" si="32"/>
        <v>0.9324831129392561</v>
      </c>
      <c r="J135" s="9">
        <f t="shared" si="33"/>
        <v>-0.06751688706074388</v>
      </c>
      <c r="K135" s="7">
        <f t="shared" si="28"/>
        <v>1.6010909090908996</v>
      </c>
      <c r="L135" s="5">
        <f t="shared" si="34"/>
        <v>0.006314666666666629</v>
      </c>
      <c r="M135" s="6">
        <f t="shared" si="35"/>
        <v>0.005888320030507054</v>
      </c>
      <c r="O135">
        <f t="shared" si="26"/>
        <v>177600</v>
      </c>
      <c r="P135">
        <f t="shared" si="36"/>
        <v>9429.12731823871</v>
      </c>
    </row>
    <row r="136" spans="1:16" ht="13.5" thickBot="1">
      <c r="A136" s="3">
        <f t="shared" si="37"/>
        <v>112</v>
      </c>
      <c r="B136" s="3"/>
      <c r="C136" s="12">
        <f t="shared" si="30"/>
        <v>1120</v>
      </c>
      <c r="D136" s="43">
        <v>135</v>
      </c>
      <c r="E136" s="42">
        <f t="shared" si="29"/>
        <v>0</v>
      </c>
      <c r="F136" s="3"/>
      <c r="G136" s="4">
        <f t="shared" si="27"/>
        <v>1.7537693765209563</v>
      </c>
      <c r="H136" s="4">
        <f t="shared" si="31"/>
        <v>0.6904603844570694</v>
      </c>
      <c r="I136" s="5">
        <f t="shared" si="32"/>
        <v>0.7867826265424974</v>
      </c>
      <c r="J136" s="9">
        <f t="shared" si="33"/>
        <v>-0.21321737345750258</v>
      </c>
      <c r="K136" s="7">
        <f t="shared" si="28"/>
        <v>1.6155151515151545</v>
      </c>
      <c r="L136" s="5">
        <f t="shared" si="34"/>
        <v>0.006371555555555567</v>
      </c>
      <c r="M136" s="6">
        <f t="shared" si="35"/>
        <v>0.00501302921516145</v>
      </c>
      <c r="O136">
        <f t="shared" si="26"/>
        <v>151200</v>
      </c>
      <c r="P136">
        <f t="shared" si="36"/>
        <v>37514.07441119582</v>
      </c>
    </row>
    <row r="137" spans="1:16" ht="13.5" thickBot="1">
      <c r="A137" s="3">
        <f t="shared" si="37"/>
        <v>113</v>
      </c>
      <c r="B137" s="3"/>
      <c r="C137" s="12">
        <f t="shared" si="30"/>
        <v>1130</v>
      </c>
      <c r="D137" s="43">
        <v>120</v>
      </c>
      <c r="E137" s="42">
        <f t="shared" si="29"/>
        <v>0</v>
      </c>
      <c r="F137" s="3"/>
      <c r="G137" s="4">
        <f t="shared" si="27"/>
        <v>1.5589061124630723</v>
      </c>
      <c r="H137" s="4">
        <f t="shared" si="31"/>
        <v>0.6137425639618395</v>
      </c>
      <c r="I137" s="5">
        <f t="shared" si="32"/>
        <v>0.6993623347044421</v>
      </c>
      <c r="J137" s="9">
        <f t="shared" si="33"/>
        <v>-0.3006376652955579</v>
      </c>
      <c r="K137" s="7">
        <f t="shared" si="28"/>
        <v>1.6299393939393951</v>
      </c>
      <c r="L137" s="5">
        <f t="shared" si="34"/>
        <v>0.006428444444444449</v>
      </c>
      <c r="M137" s="6">
        <f t="shared" si="35"/>
        <v>0.0044958119151844705</v>
      </c>
      <c r="O137">
        <f t="shared" si="26"/>
        <v>135600</v>
      </c>
      <c r="P137">
        <f t="shared" si="36"/>
        <v>54799.02150415292</v>
      </c>
    </row>
    <row r="138" spans="1:16" ht="13.5" thickBot="1">
      <c r="A138" s="3">
        <f t="shared" si="37"/>
        <v>114</v>
      </c>
      <c r="B138" s="3"/>
      <c r="C138" s="12">
        <f t="shared" si="30"/>
        <v>1140</v>
      </c>
      <c r="D138" s="43">
        <v>155</v>
      </c>
      <c r="E138" s="42">
        <f t="shared" si="29"/>
        <v>0</v>
      </c>
      <c r="F138" s="3"/>
      <c r="G138" s="4">
        <f t="shared" si="27"/>
        <v>2.013587061931468</v>
      </c>
      <c r="H138" s="4">
        <f t="shared" si="31"/>
        <v>0.7927508117840426</v>
      </c>
      <c r="I138" s="5">
        <f t="shared" si="32"/>
        <v>0.9033430156599043</v>
      </c>
      <c r="J138" s="9">
        <f t="shared" si="33"/>
        <v>-0.09665698434009573</v>
      </c>
      <c r="K138" s="7">
        <f t="shared" si="28"/>
        <v>1.6443636363636358</v>
      </c>
      <c r="L138" s="5">
        <f t="shared" si="34"/>
        <v>0.006485333333333331</v>
      </c>
      <c r="M138" s="6">
        <f t="shared" si="35"/>
        <v>0.00585848057089303</v>
      </c>
      <c r="O138">
        <f t="shared" si="26"/>
        <v>176700</v>
      </c>
      <c r="P138">
        <f t="shared" si="36"/>
        <v>15383.968597110026</v>
      </c>
    </row>
    <row r="139" spans="1:16" ht="13.5" thickBot="1">
      <c r="A139" s="3">
        <f t="shared" si="37"/>
        <v>115</v>
      </c>
      <c r="B139" s="3"/>
      <c r="C139" s="12">
        <f t="shared" si="30"/>
        <v>1150</v>
      </c>
      <c r="D139" s="43">
        <v>120</v>
      </c>
      <c r="E139" s="42">
        <f t="shared" si="29"/>
        <v>0</v>
      </c>
      <c r="F139" s="3"/>
      <c r="G139" s="4">
        <f t="shared" si="27"/>
        <v>1.5589061124630723</v>
      </c>
      <c r="H139" s="4">
        <f t="shared" si="31"/>
        <v>0.6137425639618395</v>
      </c>
      <c r="I139" s="5">
        <f t="shared" si="32"/>
        <v>0.6993623347044421</v>
      </c>
      <c r="J139" s="9">
        <f t="shared" si="33"/>
        <v>-0.3006376652955579</v>
      </c>
      <c r="K139" s="7">
        <f t="shared" si="28"/>
        <v>1.6587878787878765</v>
      </c>
      <c r="L139" s="5">
        <f t="shared" si="34"/>
        <v>0.006542222222222213</v>
      </c>
      <c r="M139" s="6">
        <f t="shared" si="35"/>
        <v>0.00457538380748861</v>
      </c>
      <c r="O139">
        <f t="shared" si="26"/>
        <v>138000</v>
      </c>
      <c r="P139">
        <f t="shared" si="36"/>
        <v>55768.91569006713</v>
      </c>
    </row>
    <row r="140" spans="1:16" ht="13.5" thickBot="1">
      <c r="A140" s="3">
        <f t="shared" si="37"/>
        <v>116</v>
      </c>
      <c r="B140" s="3"/>
      <c r="C140" s="12">
        <f t="shared" si="30"/>
        <v>1160</v>
      </c>
      <c r="D140" s="43">
        <v>105</v>
      </c>
      <c r="E140" s="42">
        <f t="shared" si="29"/>
        <v>0</v>
      </c>
      <c r="F140" s="3"/>
      <c r="G140" s="4">
        <f t="shared" si="27"/>
        <v>1.3640428484051883</v>
      </c>
      <c r="H140" s="4">
        <f t="shared" si="31"/>
        <v>0.5370247434666096</v>
      </c>
      <c r="I140" s="5">
        <f t="shared" si="32"/>
        <v>0.6119420428663869</v>
      </c>
      <c r="J140" s="9">
        <f t="shared" si="33"/>
        <v>-0.38805795713361313</v>
      </c>
      <c r="K140" s="7">
        <f t="shared" si="28"/>
        <v>1.6732121212121172</v>
      </c>
      <c r="L140" s="5">
        <f t="shared" si="34"/>
        <v>0.006599111111111095</v>
      </c>
      <c r="M140" s="6">
        <f t="shared" si="35"/>
        <v>0.004038273534435596</v>
      </c>
      <c r="O140">
        <f t="shared" si="26"/>
        <v>121800</v>
      </c>
      <c r="P140">
        <f t="shared" si="36"/>
        <v>73653.86278302423</v>
      </c>
    </row>
    <row r="141" spans="1:16" ht="13.5" thickBot="1">
      <c r="A141" s="3">
        <f t="shared" si="37"/>
        <v>117</v>
      </c>
      <c r="B141" s="3"/>
      <c r="C141" s="12">
        <f t="shared" si="30"/>
        <v>1170</v>
      </c>
      <c r="D141" s="43">
        <v>130</v>
      </c>
      <c r="E141" s="42">
        <f t="shared" si="29"/>
        <v>0</v>
      </c>
      <c r="F141" s="3"/>
      <c r="G141" s="4">
        <f t="shared" si="27"/>
        <v>1.6888149551683282</v>
      </c>
      <c r="H141" s="4">
        <f t="shared" si="31"/>
        <v>0.664887777625326</v>
      </c>
      <c r="I141" s="5">
        <f t="shared" si="32"/>
        <v>0.7576425292631456</v>
      </c>
      <c r="J141" s="9">
        <f t="shared" si="33"/>
        <v>-0.24235747073685443</v>
      </c>
      <c r="K141" s="7">
        <f t="shared" si="28"/>
        <v>1.687636363636372</v>
      </c>
      <c r="L141" s="5">
        <f t="shared" si="34"/>
        <v>0.0066560000000000326</v>
      </c>
      <c r="M141" s="6">
        <f t="shared" si="35"/>
        <v>0.005042868674775522</v>
      </c>
      <c r="O141">
        <f t="shared" si="26"/>
        <v>152100</v>
      </c>
      <c r="P141">
        <f t="shared" si="36"/>
        <v>45038.809875981344</v>
      </c>
    </row>
    <row r="142" spans="1:16" ht="13.5" thickBot="1">
      <c r="A142" s="3">
        <f t="shared" si="37"/>
        <v>118</v>
      </c>
      <c r="B142" s="3"/>
      <c r="C142" s="12">
        <f t="shared" si="30"/>
        <v>1180</v>
      </c>
      <c r="D142" s="43">
        <v>115</v>
      </c>
      <c r="E142" s="42">
        <f t="shared" si="29"/>
        <v>0</v>
      </c>
      <c r="F142" s="3"/>
      <c r="G142" s="4">
        <f t="shared" si="27"/>
        <v>1.4939516911104442</v>
      </c>
      <c r="H142" s="4">
        <f t="shared" si="31"/>
        <v>0.5881699571300961</v>
      </c>
      <c r="I142" s="5">
        <f t="shared" si="32"/>
        <v>0.6702222374250904</v>
      </c>
      <c r="J142" s="9">
        <f t="shared" si="33"/>
        <v>-0.32977776257490965</v>
      </c>
      <c r="K142" s="7">
        <f t="shared" si="28"/>
        <v>1.7020606060605985</v>
      </c>
      <c r="L142" s="5">
        <f t="shared" si="34"/>
        <v>0.0067128888888888585</v>
      </c>
      <c r="M142" s="6">
        <f t="shared" si="35"/>
        <v>0.00449912741069712</v>
      </c>
      <c r="O142">
        <f t="shared" si="26"/>
        <v>135700</v>
      </c>
      <c r="P142">
        <f t="shared" si="36"/>
        <v>63123.75696893845</v>
      </c>
    </row>
    <row r="143" spans="1:16" ht="13.5" thickBot="1">
      <c r="A143" s="3">
        <f t="shared" si="37"/>
        <v>119</v>
      </c>
      <c r="B143" s="3"/>
      <c r="C143" s="12">
        <f t="shared" si="30"/>
        <v>1190</v>
      </c>
      <c r="D143" s="43">
        <v>125</v>
      </c>
      <c r="E143" s="42">
        <f t="shared" si="29"/>
        <v>0</v>
      </c>
      <c r="F143" s="3"/>
      <c r="G143" s="4">
        <f t="shared" si="27"/>
        <v>1.6238605338157002</v>
      </c>
      <c r="H143" s="4">
        <f t="shared" si="31"/>
        <v>0.6393151707935827</v>
      </c>
      <c r="I143" s="5">
        <f t="shared" si="32"/>
        <v>0.7285024319837938</v>
      </c>
      <c r="J143" s="9">
        <f t="shared" si="33"/>
        <v>-0.27149756801620617</v>
      </c>
      <c r="K143" s="7">
        <f t="shared" si="28"/>
        <v>1.7164848484848534</v>
      </c>
      <c r="L143" s="5">
        <f t="shared" si="34"/>
        <v>0.006769777777777796</v>
      </c>
      <c r="M143" s="6">
        <f t="shared" si="35"/>
        <v>0.004931799575100968</v>
      </c>
      <c r="O143">
        <f t="shared" si="26"/>
        <v>148750</v>
      </c>
      <c r="P143">
        <f t="shared" si="36"/>
        <v>51758.70406189555</v>
      </c>
    </row>
    <row r="144" spans="1:16" ht="13.5" thickBot="1">
      <c r="A144" s="3">
        <f t="shared" si="37"/>
        <v>120</v>
      </c>
      <c r="B144" s="3"/>
      <c r="C144" s="12">
        <f t="shared" si="30"/>
        <v>1200</v>
      </c>
      <c r="D144" s="43">
        <v>120</v>
      </c>
      <c r="E144" s="42">
        <f t="shared" si="29"/>
        <v>0</v>
      </c>
      <c r="F144" s="3" t="s">
        <v>59</v>
      </c>
      <c r="G144" s="4">
        <f t="shared" si="27"/>
        <v>1.5589061124630723</v>
      </c>
      <c r="H144" s="4">
        <f t="shared" si="31"/>
        <v>0.6137425639618395</v>
      </c>
      <c r="I144" s="5">
        <f t="shared" si="32"/>
        <v>0.6993623347044421</v>
      </c>
      <c r="J144" s="9">
        <f t="shared" si="33"/>
        <v>-0.3006376652955579</v>
      </c>
      <c r="K144" s="7">
        <f t="shared" si="28"/>
        <v>1.730909090909094</v>
      </c>
      <c r="L144" s="5">
        <f t="shared" si="34"/>
        <v>0.006826666666666679</v>
      </c>
      <c r="M144" s="6">
        <f t="shared" si="35"/>
        <v>0.004774313538249</v>
      </c>
      <c r="O144">
        <f t="shared" si="26"/>
        <v>144000</v>
      </c>
      <c r="P144">
        <f t="shared" si="36"/>
        <v>58193.65115485266</v>
      </c>
    </row>
    <row r="145" spans="1:16" ht="13.5" thickBot="1">
      <c r="A145" s="3">
        <f t="shared" si="37"/>
        <v>121</v>
      </c>
      <c r="B145" s="3"/>
      <c r="C145" s="12">
        <f t="shared" si="30"/>
        <v>1210</v>
      </c>
      <c r="D145" s="43">
        <v>160</v>
      </c>
      <c r="E145" s="42">
        <f t="shared" si="29"/>
        <v>0</v>
      </c>
      <c r="F145" s="3"/>
      <c r="G145" s="4">
        <f t="shared" si="27"/>
        <v>2.0785414832840963</v>
      </c>
      <c r="H145" s="4">
        <f t="shared" si="31"/>
        <v>0.818323418615786</v>
      </c>
      <c r="I145" s="5">
        <f t="shared" si="32"/>
        <v>0.9324831129392561</v>
      </c>
      <c r="J145" s="9">
        <f t="shared" si="33"/>
        <v>-0.06751688706074388</v>
      </c>
      <c r="K145" s="7">
        <f t="shared" si="28"/>
        <v>1.7453333333333205</v>
      </c>
      <c r="L145" s="5">
        <f t="shared" si="34"/>
        <v>0.006883555555555505</v>
      </c>
      <c r="M145" s="6">
        <f t="shared" si="35"/>
        <v>0.0064187993125347075</v>
      </c>
      <c r="O145">
        <f t="shared" si="26"/>
        <v>193600</v>
      </c>
      <c r="P145">
        <f t="shared" si="36"/>
        <v>10278.598247809765</v>
      </c>
    </row>
    <row r="146" spans="1:16" ht="13.5" thickBot="1">
      <c r="A146" s="3">
        <f t="shared" si="37"/>
        <v>122</v>
      </c>
      <c r="B146" s="3"/>
      <c r="C146" s="12">
        <f t="shared" si="30"/>
        <v>1220</v>
      </c>
      <c r="D146" s="43">
        <v>165</v>
      </c>
      <c r="E146" s="42">
        <f t="shared" si="29"/>
        <v>0</v>
      </c>
      <c r="F146" s="3"/>
      <c r="G146" s="4">
        <f t="shared" si="27"/>
        <v>2.1434959046367243</v>
      </c>
      <c r="H146" s="4">
        <f t="shared" si="31"/>
        <v>0.8438960254475293</v>
      </c>
      <c r="I146" s="5">
        <f t="shared" si="32"/>
        <v>0.9616232102186079</v>
      </c>
      <c r="J146" s="9">
        <f t="shared" si="33"/>
        <v>-0.03837678978139214</v>
      </c>
      <c r="K146" s="7">
        <f t="shared" si="28"/>
        <v>1.7597575757575896</v>
      </c>
      <c r="L146" s="5">
        <f t="shared" si="34"/>
        <v>0.006940444444444499</v>
      </c>
      <c r="M146" s="6">
        <f t="shared" si="35"/>
        <v>0.0066740924670106215</v>
      </c>
      <c r="O146">
        <f t="shared" si="26"/>
        <v>201300</v>
      </c>
      <c r="P146">
        <f t="shared" si="36"/>
        <v>4263.54534076687</v>
      </c>
    </row>
    <row r="147" spans="1:16" ht="13.5" thickBot="1">
      <c r="A147" s="3">
        <f t="shared" si="37"/>
        <v>123</v>
      </c>
      <c r="B147" s="3"/>
      <c r="C147" s="12">
        <f t="shared" si="30"/>
        <v>1230</v>
      </c>
      <c r="D147" s="43">
        <v>170</v>
      </c>
      <c r="E147" s="42">
        <f t="shared" si="29"/>
        <v>0</v>
      </c>
      <c r="F147" s="3"/>
      <c r="G147" s="4">
        <f t="shared" si="27"/>
        <v>2.2084503259893524</v>
      </c>
      <c r="H147" s="4">
        <f t="shared" si="31"/>
        <v>0.8694686322792726</v>
      </c>
      <c r="I147" s="5">
        <f t="shared" si="32"/>
        <v>0.9907633074979597</v>
      </c>
      <c r="J147" s="9">
        <f t="shared" si="33"/>
        <v>-0.009236692502040289</v>
      </c>
      <c r="K147" s="7">
        <f t="shared" si="28"/>
        <v>1.774181818181816</v>
      </c>
      <c r="L147" s="5">
        <f t="shared" si="34"/>
        <v>0.006997333333333325</v>
      </c>
      <c r="M147" s="6">
        <f t="shared" si="35"/>
        <v>0.006932701116999049</v>
      </c>
      <c r="O147">
        <f t="shared" si="26"/>
        <v>209100</v>
      </c>
      <c r="P147">
        <f t="shared" si="36"/>
        <v>1851.507566276024</v>
      </c>
    </row>
    <row r="148" spans="1:16" ht="13.5" thickBot="1">
      <c r="A148" s="3">
        <f t="shared" si="37"/>
        <v>124</v>
      </c>
      <c r="B148" s="3"/>
      <c r="C148" s="12">
        <f t="shared" si="30"/>
        <v>1240</v>
      </c>
      <c r="D148" s="43">
        <v>115</v>
      </c>
      <c r="E148" s="42">
        <f t="shared" si="29"/>
        <v>0</v>
      </c>
      <c r="F148" s="3"/>
      <c r="G148" s="4">
        <f t="shared" si="27"/>
        <v>1.4939516911104442</v>
      </c>
      <c r="H148" s="4">
        <f t="shared" si="31"/>
        <v>0.5881699571300961</v>
      </c>
      <c r="I148" s="5">
        <f t="shared" si="32"/>
        <v>0.6702222374250904</v>
      </c>
      <c r="J148" s="9">
        <f t="shared" si="33"/>
        <v>-0.32977776257490965</v>
      </c>
      <c r="K148" s="7">
        <f t="shared" si="28"/>
        <v>1.7886060606060568</v>
      </c>
      <c r="L148" s="5">
        <f t="shared" si="34"/>
        <v>0.0070542222222222065</v>
      </c>
      <c r="M148" s="6">
        <f t="shared" si="35"/>
        <v>0.00472789660107156</v>
      </c>
      <c r="O148">
        <f t="shared" si="26"/>
        <v>142600</v>
      </c>
      <c r="P148">
        <f t="shared" si="36"/>
        <v>66333.43952668108</v>
      </c>
    </row>
    <row r="149" spans="1:16" ht="13.5" thickBot="1">
      <c r="A149" s="3">
        <f t="shared" si="37"/>
        <v>125</v>
      </c>
      <c r="B149" s="3"/>
      <c r="C149" s="12">
        <f t="shared" si="30"/>
        <v>1250</v>
      </c>
      <c r="D149" s="43">
        <v>120</v>
      </c>
      <c r="E149" s="42">
        <f t="shared" si="29"/>
        <v>0</v>
      </c>
      <c r="F149" s="3"/>
      <c r="G149" s="4">
        <f t="shared" si="27"/>
        <v>1.5589061124630723</v>
      </c>
      <c r="H149" s="4">
        <f t="shared" si="31"/>
        <v>0.6137425639618395</v>
      </c>
      <c r="I149" s="5">
        <f t="shared" si="32"/>
        <v>0.6993623347044421</v>
      </c>
      <c r="J149" s="9">
        <f t="shared" si="33"/>
        <v>-0.3006376652955579</v>
      </c>
      <c r="K149" s="7">
        <f t="shared" si="28"/>
        <v>1.8030303030302974</v>
      </c>
      <c r="L149" s="5">
        <f t="shared" si="34"/>
        <v>0.007111111111111089</v>
      </c>
      <c r="M149" s="6">
        <f t="shared" si="35"/>
        <v>0.004973243269009351</v>
      </c>
      <c r="O149">
        <f t="shared" si="26"/>
        <v>150000</v>
      </c>
      <c r="P149">
        <f t="shared" si="36"/>
        <v>60618.386619638186</v>
      </c>
    </row>
    <row r="150" spans="1:16" ht="13.5" thickBot="1">
      <c r="A150" s="3">
        <f t="shared" si="37"/>
        <v>126</v>
      </c>
      <c r="B150" s="3"/>
      <c r="C150" s="12">
        <f t="shared" si="30"/>
        <v>1260</v>
      </c>
      <c r="D150" s="43">
        <v>135</v>
      </c>
      <c r="E150" s="42">
        <f t="shared" si="29"/>
        <v>0</v>
      </c>
      <c r="F150" s="3"/>
      <c r="G150" s="4">
        <f t="shared" si="27"/>
        <v>1.7537693765209563</v>
      </c>
      <c r="H150" s="4">
        <f t="shared" si="31"/>
        <v>0.6904603844570694</v>
      </c>
      <c r="I150" s="5">
        <f t="shared" si="32"/>
        <v>0.7867826265424974</v>
      </c>
      <c r="J150" s="9">
        <f t="shared" si="33"/>
        <v>-0.21321737345750258</v>
      </c>
      <c r="K150" s="7">
        <f t="shared" si="28"/>
        <v>1.8174545454545523</v>
      </c>
      <c r="L150" s="5">
        <f t="shared" si="34"/>
        <v>0.007168000000000027</v>
      </c>
      <c r="M150" s="6">
        <f t="shared" si="35"/>
        <v>0.005639657867056643</v>
      </c>
      <c r="O150">
        <f t="shared" si="26"/>
        <v>170100</v>
      </c>
      <c r="P150">
        <f t="shared" si="36"/>
        <v>42203.33371259529</v>
      </c>
    </row>
    <row r="151" spans="1:16" ht="13.5" thickBot="1">
      <c r="A151" s="3">
        <f t="shared" si="37"/>
        <v>127</v>
      </c>
      <c r="B151" s="3"/>
      <c r="C151" s="12">
        <f t="shared" si="30"/>
        <v>1270</v>
      </c>
      <c r="D151" s="43">
        <v>145</v>
      </c>
      <c r="E151" s="42">
        <f t="shared" si="29"/>
        <v>0</v>
      </c>
      <c r="F151" s="3"/>
      <c r="G151" s="4">
        <f t="shared" si="27"/>
        <v>1.8836782192262123</v>
      </c>
      <c r="H151" s="4">
        <f t="shared" si="31"/>
        <v>0.741605598120556</v>
      </c>
      <c r="I151" s="5">
        <f t="shared" si="32"/>
        <v>0.8450628211012008</v>
      </c>
      <c r="J151" s="9">
        <f t="shared" si="33"/>
        <v>-0.1549371788987992</v>
      </c>
      <c r="K151" s="7">
        <f t="shared" si="28"/>
        <v>1.8318787878787788</v>
      </c>
      <c r="L151" s="5">
        <f t="shared" si="34"/>
        <v>0.007224888888888853</v>
      </c>
      <c r="M151" s="6">
        <f t="shared" si="35"/>
        <v>0.006105484986587134</v>
      </c>
      <c r="O151">
        <f t="shared" si="26"/>
        <v>184150</v>
      </c>
      <c r="P151">
        <f t="shared" si="36"/>
        <v>29838.280805552396</v>
      </c>
    </row>
    <row r="152" spans="1:16" ht="13.5" thickBot="1">
      <c r="A152" s="3">
        <f t="shared" si="37"/>
        <v>128</v>
      </c>
      <c r="B152" s="3"/>
      <c r="C152" s="12">
        <f t="shared" si="30"/>
        <v>1280</v>
      </c>
      <c r="D152" s="43">
        <v>120</v>
      </c>
      <c r="E152" s="42">
        <f t="shared" si="29"/>
        <v>0</v>
      </c>
      <c r="F152" s="3"/>
      <c r="G152" s="4">
        <f t="shared" si="27"/>
        <v>1.5589061124630723</v>
      </c>
      <c r="H152" s="4">
        <f t="shared" si="31"/>
        <v>0.6137425639618395</v>
      </c>
      <c r="I152" s="5">
        <f t="shared" si="32"/>
        <v>0.6993623347044421</v>
      </c>
      <c r="J152" s="9">
        <f t="shared" si="33"/>
        <v>-0.3006376652955579</v>
      </c>
      <c r="K152" s="7">
        <f t="shared" si="28"/>
        <v>1.8463030303030337</v>
      </c>
      <c r="L152" s="5">
        <f t="shared" si="34"/>
        <v>0.007281777777777791</v>
      </c>
      <c r="M152" s="6">
        <f t="shared" si="35"/>
        <v>0.005092601107465599</v>
      </c>
      <c r="O152">
        <f t="shared" si="26"/>
        <v>153600</v>
      </c>
      <c r="P152">
        <f t="shared" si="36"/>
        <v>62073.2278985095</v>
      </c>
    </row>
    <row r="153" spans="1:16" ht="13.5" thickBot="1">
      <c r="A153" s="3">
        <f>A152+1</f>
        <v>129</v>
      </c>
      <c r="B153" s="3"/>
      <c r="C153" s="12">
        <f t="shared" si="30"/>
        <v>1290</v>
      </c>
      <c r="D153" s="43">
        <v>125</v>
      </c>
      <c r="E153" s="42">
        <f aca="true" t="shared" si="38" ref="E153:E215">IF(AND(D153="",C153&lt;&gt;""),$J$16,0)</f>
        <v>0</v>
      </c>
      <c r="F153" s="3"/>
      <c r="G153" s="4">
        <f t="shared" si="27"/>
        <v>1.6238605338157002</v>
      </c>
      <c r="H153" s="4">
        <f aca="true" t="shared" si="39" ref="H153:H215">G153/2.54</f>
        <v>0.6393151707935827</v>
      </c>
      <c r="I153" s="5">
        <f>(G153/$J$13)</f>
        <v>0.7285024319837938</v>
      </c>
      <c r="J153" s="9">
        <f aca="true" t="shared" si="40" ref="J153:J184">IF(C153&gt;0,I153-1,0)</f>
        <v>-0.27149756801620617</v>
      </c>
      <c r="K153" s="7">
        <f t="shared" si="28"/>
        <v>1.8607272727272886</v>
      </c>
      <c r="L153" s="5">
        <f aca="true" t="shared" si="41" ref="L153:L184">(K153/K$216)</f>
        <v>0.0073386666666667285</v>
      </c>
      <c r="M153" s="6">
        <f aca="true" t="shared" si="42" ref="M153:M184">L153*I153</f>
        <v>0.005346236514185114</v>
      </c>
      <c r="O153">
        <f t="shared" si="26"/>
        <v>161250</v>
      </c>
      <c r="P153">
        <f aca="true" t="shared" si="43" ref="P153:P184">C153*ABS(D153-O$217)</f>
        <v>56108.17499146661</v>
      </c>
    </row>
    <row r="154" spans="1:16" ht="13.5" thickBot="1">
      <c r="A154" s="3">
        <f aca="true" t="shared" si="44" ref="A154:A208">A153+1</f>
        <v>130</v>
      </c>
      <c r="B154" s="3"/>
      <c r="C154" s="12">
        <f t="shared" si="30"/>
        <v>1300</v>
      </c>
      <c r="D154" s="43">
        <v>130</v>
      </c>
      <c r="E154" s="42">
        <f t="shared" si="38"/>
        <v>0</v>
      </c>
      <c r="F154" s="3"/>
      <c r="G154" s="4">
        <f t="shared" si="27"/>
        <v>1.6888149551683282</v>
      </c>
      <c r="H154" s="4">
        <f t="shared" si="39"/>
        <v>0.664887777625326</v>
      </c>
      <c r="I154" s="5">
        <f>(G154/$J$13)</f>
        <v>0.7576425292631456</v>
      </c>
      <c r="J154" s="9">
        <f t="shared" si="40"/>
        <v>-0.24235747073685443</v>
      </c>
      <c r="K154" s="7">
        <f t="shared" si="28"/>
        <v>1.8751515151515008</v>
      </c>
      <c r="L154" s="5">
        <f t="shared" si="41"/>
        <v>0.007395555555555499</v>
      </c>
      <c r="M154" s="6">
        <f t="shared" si="42"/>
        <v>0.005603187416417176</v>
      </c>
      <c r="O154">
        <f aca="true" t="shared" si="45" ref="O154:O215">(D154+E154)*C154</f>
        <v>169000</v>
      </c>
      <c r="P154">
        <f t="shared" si="43"/>
        <v>50043.12208442372</v>
      </c>
    </row>
    <row r="155" spans="1:16" ht="13.5" thickBot="1">
      <c r="A155" s="3">
        <f t="shared" si="44"/>
        <v>131</v>
      </c>
      <c r="B155" s="3"/>
      <c r="C155" s="12">
        <f t="shared" si="30"/>
        <v>1310</v>
      </c>
      <c r="D155" s="43">
        <v>150</v>
      </c>
      <c r="E155" s="42">
        <f t="shared" si="38"/>
        <v>0</v>
      </c>
      <c r="F155" s="3"/>
      <c r="G155" s="4">
        <f aca="true" t="shared" si="46" ref="G155:G215">(D155+E155)/$J$19</f>
        <v>1.9486326405788403</v>
      </c>
      <c r="H155" s="4">
        <f t="shared" si="39"/>
        <v>0.7671782049522994</v>
      </c>
      <c r="I155" s="5">
        <f aca="true" t="shared" si="47" ref="I155:I215">(G155/$J$13)</f>
        <v>0.8742029183805526</v>
      </c>
      <c r="J155" s="9">
        <f t="shared" si="40"/>
        <v>-0.12579708161944736</v>
      </c>
      <c r="K155" s="7">
        <f aca="true" t="shared" si="48" ref="K155:K200">IF(C155&gt;0,(((C155+(D$15/2))^2*3.1416)/43560)-(((C154+(D$15/2))^2*3.1416)/43560),0)</f>
        <v>1.8895757575757557</v>
      </c>
      <c r="L155" s="5">
        <f t="shared" si="41"/>
        <v>0.007452444444444437</v>
      </c>
      <c r="M155" s="6">
        <f t="shared" si="42"/>
        <v>0.006514948682402263</v>
      </c>
      <c r="O155">
        <f t="shared" si="45"/>
        <v>196500</v>
      </c>
      <c r="P155">
        <f t="shared" si="43"/>
        <v>24228.06917738082</v>
      </c>
    </row>
    <row r="156" spans="1:16" ht="13.5" thickBot="1">
      <c r="A156" s="3">
        <f t="shared" si="44"/>
        <v>132</v>
      </c>
      <c r="B156" s="3"/>
      <c r="C156" s="12">
        <v>1320</v>
      </c>
      <c r="D156" s="43">
        <v>185</v>
      </c>
      <c r="E156" s="42">
        <f t="shared" si="38"/>
        <v>0</v>
      </c>
      <c r="F156" s="3"/>
      <c r="G156" s="4">
        <f t="shared" si="46"/>
        <v>2.403313590047236</v>
      </c>
      <c r="H156" s="4">
        <f t="shared" si="39"/>
        <v>0.9461864527745024</v>
      </c>
      <c r="I156" s="5">
        <f t="shared" si="47"/>
        <v>1.0781835993360147</v>
      </c>
      <c r="J156" s="9">
        <f t="shared" si="40"/>
        <v>0.07818359933601471</v>
      </c>
      <c r="K156" s="7">
        <f t="shared" si="48"/>
        <v>1.9040000000000106</v>
      </c>
      <c r="L156" s="5">
        <f t="shared" si="41"/>
        <v>0.007509333333333375</v>
      </c>
      <c r="M156" s="6">
        <f t="shared" si="42"/>
        <v>0.008096440041947291</v>
      </c>
      <c r="O156">
        <f t="shared" si="45"/>
        <v>244200</v>
      </c>
      <c r="P156">
        <f t="shared" si="43"/>
        <v>21786.983729662075</v>
      </c>
    </row>
    <row r="157" spans="1:16" ht="13.5" thickBot="1">
      <c r="A157" s="3">
        <f t="shared" si="44"/>
        <v>133</v>
      </c>
      <c r="B157" s="3"/>
      <c r="C157" s="12">
        <v>1330</v>
      </c>
      <c r="D157" s="43">
        <v>160</v>
      </c>
      <c r="E157" s="42">
        <f t="shared" si="38"/>
        <v>0</v>
      </c>
      <c r="F157" s="3"/>
      <c r="G157" s="4">
        <f t="shared" si="46"/>
        <v>2.0785414832840963</v>
      </c>
      <c r="H157" s="4">
        <f t="shared" si="39"/>
        <v>0.818323418615786</v>
      </c>
      <c r="I157" s="5">
        <f t="shared" si="47"/>
        <v>0.9324831129392561</v>
      </c>
      <c r="J157" s="9">
        <f t="shared" si="40"/>
        <v>-0.06751688706074388</v>
      </c>
      <c r="K157" s="7">
        <f t="shared" si="48"/>
        <v>1.918424242424237</v>
      </c>
      <c r="L157" s="5">
        <f t="shared" si="41"/>
        <v>0.007566222222222201</v>
      </c>
      <c r="M157" s="6">
        <f t="shared" si="42"/>
        <v>0.007055374450967934</v>
      </c>
      <c r="O157">
        <f t="shared" si="45"/>
        <v>212800</v>
      </c>
      <c r="P157">
        <f t="shared" si="43"/>
        <v>11297.963363295032</v>
      </c>
    </row>
    <row r="158" spans="1:16" ht="13.5" thickBot="1">
      <c r="A158" s="3">
        <f t="shared" si="44"/>
        <v>134</v>
      </c>
      <c r="B158" s="3"/>
      <c r="C158" s="12">
        <v>1340</v>
      </c>
      <c r="D158" s="43">
        <v>160</v>
      </c>
      <c r="E158" s="42">
        <f t="shared" si="38"/>
        <v>0</v>
      </c>
      <c r="F158" s="3"/>
      <c r="G158" s="4">
        <f t="shared" si="46"/>
        <v>2.0785414832840963</v>
      </c>
      <c r="H158" s="4">
        <f t="shared" si="39"/>
        <v>0.818323418615786</v>
      </c>
      <c r="I158" s="5">
        <f t="shared" si="47"/>
        <v>0.9324831129392561</v>
      </c>
      <c r="J158" s="9">
        <f t="shared" si="40"/>
        <v>-0.06751688706074388</v>
      </c>
      <c r="K158" s="7">
        <f t="shared" si="48"/>
        <v>1.9328484848484777</v>
      </c>
      <c r="L158" s="5">
        <f t="shared" si="41"/>
        <v>0.007623111111111082</v>
      </c>
      <c r="M158" s="6">
        <f t="shared" si="42"/>
        <v>0.007108422379170694</v>
      </c>
      <c r="O158">
        <f t="shared" si="45"/>
        <v>214400</v>
      </c>
      <c r="P158">
        <f t="shared" si="43"/>
        <v>11382.910456252137</v>
      </c>
    </row>
    <row r="159" spans="1:16" ht="13.5" thickBot="1">
      <c r="A159" s="3">
        <f t="shared" si="44"/>
        <v>135</v>
      </c>
      <c r="B159" s="3"/>
      <c r="C159" s="12">
        <v>1350</v>
      </c>
      <c r="D159" s="43">
        <v>155</v>
      </c>
      <c r="E159" s="42">
        <f t="shared" si="38"/>
        <v>0</v>
      </c>
      <c r="F159" s="3" t="s">
        <v>60</v>
      </c>
      <c r="G159" s="4">
        <f t="shared" si="46"/>
        <v>2.013587061931468</v>
      </c>
      <c r="H159" s="4">
        <f t="shared" si="39"/>
        <v>0.7927508117840426</v>
      </c>
      <c r="I159" s="5">
        <f t="shared" si="47"/>
        <v>0.9033430156599043</v>
      </c>
      <c r="J159" s="9">
        <f t="shared" si="40"/>
        <v>-0.09665698434009573</v>
      </c>
      <c r="K159" s="7">
        <f t="shared" si="48"/>
        <v>1.9472727272727184</v>
      </c>
      <c r="L159" s="5">
        <f t="shared" si="41"/>
        <v>0.007679999999999965</v>
      </c>
      <c r="M159" s="6">
        <f t="shared" si="42"/>
        <v>0.006937674360268033</v>
      </c>
      <c r="O159">
        <f t="shared" si="45"/>
        <v>209250</v>
      </c>
      <c r="P159">
        <f t="shared" si="43"/>
        <v>18217.857549209242</v>
      </c>
    </row>
    <row r="160" spans="1:16" ht="13.5" thickBot="1">
      <c r="A160" s="3">
        <f t="shared" si="44"/>
        <v>136</v>
      </c>
      <c r="B160" s="3"/>
      <c r="C160" s="12">
        <v>1360</v>
      </c>
      <c r="D160" s="43">
        <v>165</v>
      </c>
      <c r="E160" s="42">
        <f t="shared" si="38"/>
        <v>0</v>
      </c>
      <c r="F160" s="3"/>
      <c r="G160" s="4">
        <f t="shared" si="46"/>
        <v>2.1434959046367243</v>
      </c>
      <c r="H160" s="4">
        <f t="shared" si="39"/>
        <v>0.8438960254475293</v>
      </c>
      <c r="I160" s="5">
        <f t="shared" si="47"/>
        <v>0.9616232102186079</v>
      </c>
      <c r="J160" s="9">
        <f t="shared" si="40"/>
        <v>-0.03837678978139214</v>
      </c>
      <c r="K160" s="7">
        <f t="shared" si="48"/>
        <v>1.9616969696969875</v>
      </c>
      <c r="L160" s="5">
        <f t="shared" si="41"/>
        <v>0.007736888888888959</v>
      </c>
      <c r="M160" s="6">
        <f t="shared" si="42"/>
        <v>0.007439971930438079</v>
      </c>
      <c r="O160">
        <f t="shared" si="45"/>
        <v>224400</v>
      </c>
      <c r="P160">
        <f t="shared" si="43"/>
        <v>4752.804642166348</v>
      </c>
    </row>
    <row r="161" spans="1:16" ht="13.5" thickBot="1">
      <c r="A161" s="3">
        <f t="shared" si="44"/>
        <v>137</v>
      </c>
      <c r="B161" s="3"/>
      <c r="C161" s="12">
        <v>1370</v>
      </c>
      <c r="D161" s="43">
        <v>150</v>
      </c>
      <c r="E161" s="42">
        <f t="shared" si="38"/>
        <v>0</v>
      </c>
      <c r="F161" s="3"/>
      <c r="G161" s="4">
        <f t="shared" si="46"/>
        <v>1.9486326405788403</v>
      </c>
      <c r="H161" s="4">
        <f t="shared" si="39"/>
        <v>0.7671782049522994</v>
      </c>
      <c r="I161" s="5">
        <f t="shared" si="47"/>
        <v>0.8742029183805526</v>
      </c>
      <c r="J161" s="9">
        <f t="shared" si="40"/>
        <v>-0.12579708161944736</v>
      </c>
      <c r="K161" s="7">
        <f t="shared" si="48"/>
        <v>1.9761212121211997</v>
      </c>
      <c r="L161" s="5">
        <f t="shared" si="41"/>
        <v>0.0077937777777777285</v>
      </c>
      <c r="M161" s="6">
        <f t="shared" si="42"/>
        <v>0.006813343278542788</v>
      </c>
      <c r="O161">
        <f t="shared" si="45"/>
        <v>205500</v>
      </c>
      <c r="P161">
        <f t="shared" si="43"/>
        <v>25337.751735123453</v>
      </c>
    </row>
    <row r="162" spans="1:16" ht="13.5" thickBot="1">
      <c r="A162" s="3">
        <f t="shared" si="44"/>
        <v>138</v>
      </c>
      <c r="B162" s="3"/>
      <c r="C162" s="12">
        <v>1380</v>
      </c>
      <c r="D162" s="43">
        <v>165</v>
      </c>
      <c r="E162" s="42">
        <f t="shared" si="38"/>
        <v>0</v>
      </c>
      <c r="F162" s="3"/>
      <c r="G162" s="4">
        <f t="shared" si="46"/>
        <v>2.1434959046367243</v>
      </c>
      <c r="H162" s="4">
        <f t="shared" si="39"/>
        <v>0.8438960254475293</v>
      </c>
      <c r="I162" s="5">
        <f t="shared" si="47"/>
        <v>0.9616232102186079</v>
      </c>
      <c r="J162" s="9">
        <f t="shared" si="40"/>
        <v>-0.03837678978139214</v>
      </c>
      <c r="K162" s="7">
        <f t="shared" si="48"/>
        <v>1.9905454545454688</v>
      </c>
      <c r="L162" s="5">
        <f t="shared" si="41"/>
        <v>0.007850666666666723</v>
      </c>
      <c r="M162" s="6">
        <f t="shared" si="42"/>
        <v>0.007549383282356271</v>
      </c>
      <c r="O162">
        <f t="shared" si="45"/>
        <v>227700</v>
      </c>
      <c r="P162">
        <f t="shared" si="43"/>
        <v>4822.698828080558</v>
      </c>
    </row>
    <row r="163" spans="1:16" ht="13.5" thickBot="1">
      <c r="A163" s="3">
        <f t="shared" si="44"/>
        <v>139</v>
      </c>
      <c r="B163" s="3"/>
      <c r="C163" s="12">
        <v>1390</v>
      </c>
      <c r="D163" s="43">
        <v>160</v>
      </c>
      <c r="E163" s="42">
        <f t="shared" si="38"/>
        <v>0</v>
      </c>
      <c r="F163" s="3"/>
      <c r="G163" s="4">
        <f t="shared" si="46"/>
        <v>2.0785414832840963</v>
      </c>
      <c r="H163" s="4">
        <f t="shared" si="39"/>
        <v>0.818323418615786</v>
      </c>
      <c r="I163" s="5">
        <f t="shared" si="47"/>
        <v>0.9324831129392561</v>
      </c>
      <c r="J163" s="9">
        <f t="shared" si="40"/>
        <v>-0.06751688706074388</v>
      </c>
      <c r="K163" s="7">
        <f t="shared" si="48"/>
        <v>2.004969696969681</v>
      </c>
      <c r="L163" s="5">
        <f t="shared" si="41"/>
        <v>0.007907555555555492</v>
      </c>
      <c r="M163" s="6">
        <f t="shared" si="42"/>
        <v>0.007373662020184494</v>
      </c>
      <c r="O163">
        <f t="shared" si="45"/>
        <v>222400</v>
      </c>
      <c r="P163">
        <f t="shared" si="43"/>
        <v>11807.645921037663</v>
      </c>
    </row>
    <row r="164" spans="1:16" ht="13.5" thickBot="1">
      <c r="A164" s="3">
        <f t="shared" si="44"/>
        <v>140</v>
      </c>
      <c r="B164" s="3"/>
      <c r="C164" s="12">
        <v>1400</v>
      </c>
      <c r="D164" s="43">
        <v>130</v>
      </c>
      <c r="E164" s="42">
        <f t="shared" si="38"/>
        <v>0</v>
      </c>
      <c r="F164" s="3"/>
      <c r="G164" s="4">
        <f t="shared" si="46"/>
        <v>1.6888149551683282</v>
      </c>
      <c r="H164" s="4">
        <f t="shared" si="39"/>
        <v>0.664887777625326</v>
      </c>
      <c r="I164" s="5">
        <f t="shared" si="47"/>
        <v>0.7576425292631456</v>
      </c>
      <c r="J164" s="9">
        <f t="shared" si="40"/>
        <v>-0.24235747073685443</v>
      </c>
      <c r="K164" s="7">
        <f t="shared" si="48"/>
        <v>2.01939393939395</v>
      </c>
      <c r="L164" s="5">
        <f t="shared" si="41"/>
        <v>0.007964444444444488</v>
      </c>
      <c r="M164" s="6">
        <f t="shared" si="42"/>
        <v>0.0060342018330647295</v>
      </c>
      <c r="O164">
        <f t="shared" si="45"/>
        <v>182000</v>
      </c>
      <c r="P164">
        <f t="shared" si="43"/>
        <v>53892.59301399477</v>
      </c>
    </row>
    <row r="165" spans="1:16" ht="13.5" thickBot="1">
      <c r="A165" s="3">
        <f t="shared" si="44"/>
        <v>141</v>
      </c>
      <c r="B165" s="3"/>
      <c r="C165" s="12">
        <v>1410</v>
      </c>
      <c r="D165" s="43">
        <v>130</v>
      </c>
      <c r="E165" s="42">
        <f t="shared" si="38"/>
        <v>0</v>
      </c>
      <c r="F165" s="3"/>
      <c r="G165" s="4">
        <f t="shared" si="46"/>
        <v>1.6888149551683282</v>
      </c>
      <c r="H165" s="4">
        <f t="shared" si="39"/>
        <v>0.664887777625326</v>
      </c>
      <c r="I165" s="5">
        <f t="shared" si="47"/>
        <v>0.7576425292631456</v>
      </c>
      <c r="J165" s="9">
        <f t="shared" si="40"/>
        <v>-0.24235747073685443</v>
      </c>
      <c r="K165" s="7">
        <f t="shared" si="48"/>
        <v>2.0338181818181624</v>
      </c>
      <c r="L165" s="5">
        <f t="shared" si="41"/>
        <v>0.008021333333333257</v>
      </c>
      <c r="M165" s="6">
        <f t="shared" si="42"/>
        <v>0.006077303274729387</v>
      </c>
      <c r="O165">
        <f t="shared" si="45"/>
        <v>183300</v>
      </c>
      <c r="P165">
        <f t="shared" si="43"/>
        <v>54277.54010695188</v>
      </c>
    </row>
    <row r="166" spans="1:16" ht="13.5" thickBot="1">
      <c r="A166" s="3">
        <f t="shared" si="44"/>
        <v>142</v>
      </c>
      <c r="B166" s="3"/>
      <c r="C166" s="12">
        <v>1420</v>
      </c>
      <c r="D166" s="43">
        <v>155</v>
      </c>
      <c r="E166" s="42">
        <f t="shared" si="38"/>
        <v>0</v>
      </c>
      <c r="F166" s="3"/>
      <c r="G166" s="4">
        <f t="shared" si="46"/>
        <v>2.013587061931468</v>
      </c>
      <c r="H166" s="4">
        <f t="shared" si="39"/>
        <v>0.7927508117840426</v>
      </c>
      <c r="I166" s="5">
        <f t="shared" si="47"/>
        <v>0.9033430156599043</v>
      </c>
      <c r="J166" s="9">
        <f t="shared" si="40"/>
        <v>-0.09665698434009573</v>
      </c>
      <c r="K166" s="7">
        <f t="shared" si="48"/>
        <v>2.0482424242424315</v>
      </c>
      <c r="L166" s="5">
        <f t="shared" si="41"/>
        <v>0.00807822222222225</v>
      </c>
      <c r="M166" s="6">
        <f t="shared" si="42"/>
        <v>0.007297405623393101</v>
      </c>
      <c r="O166">
        <f t="shared" si="45"/>
        <v>220100</v>
      </c>
      <c r="P166">
        <f t="shared" si="43"/>
        <v>19162.48719990898</v>
      </c>
    </row>
    <row r="167" spans="1:16" ht="13.5" thickBot="1">
      <c r="A167" s="3">
        <f t="shared" si="44"/>
        <v>143</v>
      </c>
      <c r="B167" s="3"/>
      <c r="C167" s="12">
        <v>1430</v>
      </c>
      <c r="D167" s="43">
        <v>160</v>
      </c>
      <c r="E167" s="42">
        <f t="shared" si="38"/>
        <v>0</v>
      </c>
      <c r="F167" s="3"/>
      <c r="G167" s="4">
        <f t="shared" si="46"/>
        <v>2.0785414832840963</v>
      </c>
      <c r="H167" s="4">
        <f t="shared" si="39"/>
        <v>0.818323418615786</v>
      </c>
      <c r="I167" s="5">
        <f t="shared" si="47"/>
        <v>0.9324831129392561</v>
      </c>
      <c r="J167" s="9">
        <f t="shared" si="40"/>
        <v>-0.06751688706074388</v>
      </c>
      <c r="K167" s="7">
        <f t="shared" si="48"/>
        <v>2.062666666666672</v>
      </c>
      <c r="L167" s="5">
        <f t="shared" si="41"/>
        <v>0.008135111111111133</v>
      </c>
      <c r="M167" s="6">
        <f t="shared" si="42"/>
        <v>0.00758585373299564</v>
      </c>
      <c r="O167">
        <f t="shared" si="45"/>
        <v>228800</v>
      </c>
      <c r="P167">
        <f t="shared" si="43"/>
        <v>12147.434292866086</v>
      </c>
    </row>
    <row r="168" spans="1:16" ht="13.5" thickBot="1">
      <c r="A168" s="3">
        <f t="shared" si="44"/>
        <v>144</v>
      </c>
      <c r="B168" s="3"/>
      <c r="C168" s="12">
        <v>1440</v>
      </c>
      <c r="D168" s="43">
        <v>190</v>
      </c>
      <c r="E168" s="42">
        <f t="shared" si="38"/>
        <v>0</v>
      </c>
      <c r="F168" s="3"/>
      <c r="G168" s="4">
        <f t="shared" si="46"/>
        <v>2.4682680113998643</v>
      </c>
      <c r="H168" s="4">
        <f t="shared" si="39"/>
        <v>0.9717590596062458</v>
      </c>
      <c r="I168" s="5">
        <f t="shared" si="47"/>
        <v>1.1073236966153666</v>
      </c>
      <c r="J168" s="9">
        <f t="shared" si="40"/>
        <v>0.10732369661536656</v>
      </c>
      <c r="K168" s="7">
        <f t="shared" si="48"/>
        <v>2.077090909090913</v>
      </c>
      <c r="L168" s="5">
        <f t="shared" si="41"/>
        <v>0.008192000000000015</v>
      </c>
      <c r="M168" s="6">
        <f t="shared" si="42"/>
        <v>0.009071195722673099</v>
      </c>
      <c r="O168">
        <f t="shared" si="45"/>
        <v>273600</v>
      </c>
      <c r="P168">
        <f t="shared" si="43"/>
        <v>30967.61861417681</v>
      </c>
    </row>
    <row r="169" spans="1:16" ht="13.5" thickBot="1">
      <c r="A169" s="3">
        <f t="shared" si="44"/>
        <v>145</v>
      </c>
      <c r="B169" s="3"/>
      <c r="C169" s="12">
        <v>1450</v>
      </c>
      <c r="D169" s="43">
        <v>210</v>
      </c>
      <c r="E169" s="42">
        <f t="shared" si="38"/>
        <v>0</v>
      </c>
      <c r="F169" s="3"/>
      <c r="G169" s="4">
        <f t="shared" si="46"/>
        <v>2.7280856968103766</v>
      </c>
      <c r="H169" s="4">
        <f t="shared" si="39"/>
        <v>1.074049486933219</v>
      </c>
      <c r="I169" s="5">
        <f t="shared" si="47"/>
        <v>1.2238840857327737</v>
      </c>
      <c r="J169" s="9">
        <f t="shared" si="40"/>
        <v>0.22388408573277374</v>
      </c>
      <c r="K169" s="7">
        <f t="shared" si="48"/>
        <v>2.0915151515151535</v>
      </c>
      <c r="L169" s="5">
        <f t="shared" si="41"/>
        <v>0.008248888888888896</v>
      </c>
      <c r="M169" s="6">
        <f t="shared" si="42"/>
        <v>0.010095683836089022</v>
      </c>
      <c r="O169">
        <f t="shared" si="45"/>
        <v>304500</v>
      </c>
      <c r="P169">
        <f t="shared" si="43"/>
        <v>60182.6715212197</v>
      </c>
    </row>
    <row r="170" spans="1:16" ht="13.5" thickBot="1">
      <c r="A170" s="3">
        <f t="shared" si="44"/>
        <v>146</v>
      </c>
      <c r="B170" s="3"/>
      <c r="C170" s="12">
        <v>1460</v>
      </c>
      <c r="D170" s="43">
        <v>550</v>
      </c>
      <c r="E170" s="42">
        <f t="shared" si="38"/>
        <v>0</v>
      </c>
      <c r="F170" s="3"/>
      <c r="G170" s="4">
        <f t="shared" si="46"/>
        <v>7.1449863487890815</v>
      </c>
      <c r="H170" s="4">
        <f t="shared" si="39"/>
        <v>2.8129867514917644</v>
      </c>
      <c r="I170" s="5">
        <f t="shared" si="47"/>
        <v>3.205410700728693</v>
      </c>
      <c r="J170" s="9">
        <f t="shared" si="40"/>
        <v>2.205410700728693</v>
      </c>
      <c r="K170" s="7">
        <f t="shared" si="48"/>
        <v>2.105939393939394</v>
      </c>
      <c r="L170" s="5">
        <f t="shared" si="41"/>
        <v>0.008305777777777778</v>
      </c>
      <c r="M170" s="6">
        <f t="shared" si="42"/>
        <v>0.026623428966763476</v>
      </c>
      <c r="O170">
        <f t="shared" si="45"/>
        <v>803000</v>
      </c>
      <c r="P170">
        <f t="shared" si="43"/>
        <v>556997.7244282626</v>
      </c>
    </row>
    <row r="171" spans="1:16" ht="13.5" thickBot="1">
      <c r="A171" s="3">
        <f t="shared" si="44"/>
        <v>147</v>
      </c>
      <c r="B171" s="3"/>
      <c r="C171" s="12">
        <v>1470</v>
      </c>
      <c r="D171" s="43"/>
      <c r="E171" s="42">
        <f t="shared" si="38"/>
        <v>175.33536585365854</v>
      </c>
      <c r="F171" s="3"/>
      <c r="G171" s="4">
        <f t="shared" si="46"/>
        <v>2.2777614463351443</v>
      </c>
      <c r="H171" s="4">
        <f t="shared" si="39"/>
        <v>0.8967564749350961</v>
      </c>
      <c r="I171" s="5">
        <f t="shared" si="47"/>
        <v>1.0218579234972678</v>
      </c>
      <c r="J171" s="9">
        <f t="shared" si="40"/>
        <v>0.021857923497267784</v>
      </c>
      <c r="K171" s="7">
        <f t="shared" si="48"/>
        <v>2.120363636363635</v>
      </c>
      <c r="L171" s="5">
        <f t="shared" si="41"/>
        <v>0.00836266666666666</v>
      </c>
      <c r="M171" s="6">
        <f t="shared" si="42"/>
        <v>0.008545457194899813</v>
      </c>
      <c r="O171">
        <f t="shared" si="45"/>
        <v>257742.98780487807</v>
      </c>
      <c r="P171">
        <f t="shared" si="43"/>
        <v>247687.2226646945</v>
      </c>
    </row>
    <row r="172" spans="1:16" ht="13.5" thickBot="1">
      <c r="A172" s="3">
        <f t="shared" si="44"/>
        <v>148</v>
      </c>
      <c r="B172" s="3"/>
      <c r="C172" s="12">
        <v>1480</v>
      </c>
      <c r="D172" s="43">
        <v>810</v>
      </c>
      <c r="E172" s="42">
        <f t="shared" si="38"/>
        <v>0</v>
      </c>
      <c r="F172" s="3"/>
      <c r="G172" s="4">
        <f t="shared" si="46"/>
        <v>10.522616259125737</v>
      </c>
      <c r="H172" s="4">
        <f t="shared" si="39"/>
        <v>4.142762306742416</v>
      </c>
      <c r="I172" s="5">
        <f t="shared" si="47"/>
        <v>4.720695759254983</v>
      </c>
      <c r="J172" s="9">
        <f t="shared" si="40"/>
        <v>3.7206957592549834</v>
      </c>
      <c r="K172" s="7">
        <f t="shared" si="48"/>
        <v>2.1347878787878756</v>
      </c>
      <c r="L172" s="5">
        <f t="shared" si="41"/>
        <v>0.008419555555555543</v>
      </c>
      <c r="M172" s="6">
        <f t="shared" si="42"/>
        <v>0.03974616020592279</v>
      </c>
      <c r="O172">
        <f t="shared" si="45"/>
        <v>1198800</v>
      </c>
      <c r="P172">
        <f t="shared" si="43"/>
        <v>949427.8302423484</v>
      </c>
    </row>
    <row r="173" spans="1:16" ht="13.5" thickBot="1">
      <c r="A173" s="3">
        <f t="shared" si="44"/>
        <v>149</v>
      </c>
      <c r="B173" s="3"/>
      <c r="C173" s="12">
        <v>1490</v>
      </c>
      <c r="D173" s="43">
        <v>360</v>
      </c>
      <c r="E173" s="42">
        <f t="shared" si="38"/>
        <v>0</v>
      </c>
      <c r="F173" s="3"/>
      <c r="G173" s="4">
        <f t="shared" si="46"/>
        <v>4.676718337389217</v>
      </c>
      <c r="H173" s="4">
        <f t="shared" si="39"/>
        <v>1.8412276918855186</v>
      </c>
      <c r="I173" s="5">
        <f t="shared" si="47"/>
        <v>2.0980870041133266</v>
      </c>
      <c r="J173" s="9">
        <f t="shared" si="40"/>
        <v>1.0980870041133266</v>
      </c>
      <c r="K173" s="7">
        <f t="shared" si="48"/>
        <v>2.1492121212121162</v>
      </c>
      <c r="L173" s="5">
        <f t="shared" si="41"/>
        <v>0.008476444444444425</v>
      </c>
      <c r="M173" s="6">
        <f t="shared" si="42"/>
        <v>0.017784317929977457</v>
      </c>
      <c r="O173">
        <f t="shared" si="45"/>
        <v>536400</v>
      </c>
      <c r="P173">
        <f t="shared" si="43"/>
        <v>285342.8831493913</v>
      </c>
    </row>
    <row r="174" spans="1:16" ht="13.5" thickBot="1">
      <c r="A174" s="3">
        <f t="shared" si="44"/>
        <v>150</v>
      </c>
      <c r="B174" s="3"/>
      <c r="C174" s="12">
        <v>1500</v>
      </c>
      <c r="D174" s="43">
        <v>230</v>
      </c>
      <c r="E174" s="42">
        <f t="shared" si="38"/>
        <v>0</v>
      </c>
      <c r="F174" s="3" t="s">
        <v>61</v>
      </c>
      <c r="G174" s="4">
        <f t="shared" si="46"/>
        <v>2.9879033822208885</v>
      </c>
      <c r="H174" s="4">
        <f t="shared" si="39"/>
        <v>1.1763399142601922</v>
      </c>
      <c r="I174" s="5">
        <f t="shared" si="47"/>
        <v>1.3404444748501807</v>
      </c>
      <c r="J174" s="9">
        <f t="shared" si="40"/>
        <v>0.3404444748501807</v>
      </c>
      <c r="K174" s="7">
        <f t="shared" si="48"/>
        <v>2.1636363636363853</v>
      </c>
      <c r="L174" s="5">
        <f t="shared" si="41"/>
        <v>0.008533333333333419</v>
      </c>
      <c r="M174" s="6">
        <f t="shared" si="42"/>
        <v>0.011438459518721656</v>
      </c>
      <c r="O174">
        <f t="shared" si="45"/>
        <v>345000</v>
      </c>
      <c r="P174">
        <f t="shared" si="43"/>
        <v>92257.93605643418</v>
      </c>
    </row>
    <row r="175" spans="1:16" ht="13.5" thickBot="1">
      <c r="A175" s="3">
        <f t="shared" si="44"/>
        <v>151</v>
      </c>
      <c r="B175" s="3"/>
      <c r="C175" s="12">
        <v>1510</v>
      </c>
      <c r="D175" s="43">
        <v>170</v>
      </c>
      <c r="E175" s="42">
        <f t="shared" si="38"/>
        <v>0</v>
      </c>
      <c r="F175" s="3"/>
      <c r="G175" s="4">
        <f t="shared" si="46"/>
        <v>2.2084503259893524</v>
      </c>
      <c r="H175" s="4">
        <f t="shared" si="39"/>
        <v>0.8694686322792726</v>
      </c>
      <c r="I175" s="5">
        <f t="shared" si="47"/>
        <v>0.9907633074979597</v>
      </c>
      <c r="J175" s="9">
        <f t="shared" si="40"/>
        <v>-0.009236692502040289</v>
      </c>
      <c r="K175" s="7">
        <f t="shared" si="48"/>
        <v>2.1780606060605976</v>
      </c>
      <c r="L175" s="5">
        <f t="shared" si="41"/>
        <v>0.008590222222222188</v>
      </c>
      <c r="M175" s="6">
        <f t="shared" si="42"/>
        <v>0.00851087698103133</v>
      </c>
      <c r="O175">
        <f t="shared" si="45"/>
        <v>256700</v>
      </c>
      <c r="P175">
        <f t="shared" si="43"/>
        <v>2272.98896347707</v>
      </c>
    </row>
    <row r="176" spans="1:16" ht="13.5" thickBot="1">
      <c r="A176" s="3">
        <f t="shared" si="44"/>
        <v>152</v>
      </c>
      <c r="B176" s="3"/>
      <c r="C176" s="12">
        <v>1520</v>
      </c>
      <c r="D176" s="43">
        <v>135</v>
      </c>
      <c r="E176" s="42">
        <f t="shared" si="38"/>
        <v>0</v>
      </c>
      <c r="F176" s="3"/>
      <c r="G176" s="4">
        <f t="shared" si="46"/>
        <v>1.7537693765209563</v>
      </c>
      <c r="H176" s="4">
        <f t="shared" si="39"/>
        <v>0.6904603844570694</v>
      </c>
      <c r="I176" s="5">
        <f t="shared" si="47"/>
        <v>0.7867826265424974</v>
      </c>
      <c r="J176" s="9">
        <f t="shared" si="40"/>
        <v>-0.21321737345750258</v>
      </c>
      <c r="K176" s="7">
        <f t="shared" si="48"/>
        <v>2.1924848484848383</v>
      </c>
      <c r="L176" s="5">
        <f t="shared" si="41"/>
        <v>0.00864711111111107</v>
      </c>
      <c r="M176" s="6">
        <f t="shared" si="42"/>
        <v>0.006803396792004782</v>
      </c>
      <c r="O176">
        <f t="shared" si="45"/>
        <v>205200</v>
      </c>
      <c r="P176">
        <f t="shared" si="43"/>
        <v>50911.95812948004</v>
      </c>
    </row>
    <row r="177" spans="1:16" ht="13.5" thickBot="1">
      <c r="A177" s="3">
        <f t="shared" si="44"/>
        <v>153</v>
      </c>
      <c r="B177" s="3"/>
      <c r="C177" s="12">
        <v>1530</v>
      </c>
      <c r="D177" s="43">
        <v>115</v>
      </c>
      <c r="E177" s="42">
        <f t="shared" si="38"/>
        <v>0</v>
      </c>
      <c r="F177" s="3"/>
      <c r="G177" s="4">
        <f t="shared" si="46"/>
        <v>1.4939516911104442</v>
      </c>
      <c r="H177" s="4">
        <f t="shared" si="39"/>
        <v>0.5881699571300961</v>
      </c>
      <c r="I177" s="5">
        <f t="shared" si="47"/>
        <v>0.6702222374250904</v>
      </c>
      <c r="J177" s="9">
        <f t="shared" si="40"/>
        <v>-0.32977776257490965</v>
      </c>
      <c r="K177" s="7">
        <f t="shared" si="48"/>
        <v>2.2069090909091074</v>
      </c>
      <c r="L177" s="5">
        <f t="shared" si="41"/>
        <v>0.008704000000000064</v>
      </c>
      <c r="M177" s="6">
        <f t="shared" si="42"/>
        <v>0.00583361435454803</v>
      </c>
      <c r="O177">
        <f t="shared" si="45"/>
        <v>175950</v>
      </c>
      <c r="P177">
        <f t="shared" si="43"/>
        <v>81846.90522243714</v>
      </c>
    </row>
    <row r="178" spans="1:16" ht="13.5" thickBot="1">
      <c r="A178" s="3">
        <f t="shared" si="44"/>
        <v>154</v>
      </c>
      <c r="B178" s="3"/>
      <c r="C178" s="12">
        <v>1540</v>
      </c>
      <c r="D178" s="43">
        <v>100</v>
      </c>
      <c r="E178" s="42">
        <f t="shared" si="38"/>
        <v>0</v>
      </c>
      <c r="F178" s="3"/>
      <c r="G178" s="4">
        <f t="shared" si="46"/>
        <v>1.2990884270525602</v>
      </c>
      <c r="H178" s="4">
        <f t="shared" si="39"/>
        <v>0.5114521366348662</v>
      </c>
      <c r="I178" s="5">
        <f t="shared" si="47"/>
        <v>0.5828019455870351</v>
      </c>
      <c r="J178" s="9">
        <f t="shared" si="40"/>
        <v>-0.41719805441296487</v>
      </c>
      <c r="K178" s="7">
        <f t="shared" si="48"/>
        <v>2.2213333333333196</v>
      </c>
      <c r="L178" s="5">
        <f t="shared" si="41"/>
        <v>0.008760888888888834</v>
      </c>
      <c r="M178" s="6">
        <f t="shared" si="42"/>
        <v>0.005105863089516251</v>
      </c>
      <c r="O178">
        <f t="shared" si="45"/>
        <v>154000</v>
      </c>
      <c r="P178">
        <f t="shared" si="43"/>
        <v>105481.85231539425</v>
      </c>
    </row>
    <row r="179" spans="1:16" ht="13.5" thickBot="1">
      <c r="A179" s="3">
        <f t="shared" si="44"/>
        <v>155</v>
      </c>
      <c r="B179" s="3"/>
      <c r="C179" s="12">
        <v>1550</v>
      </c>
      <c r="D179" s="43">
        <v>140</v>
      </c>
      <c r="E179" s="42">
        <f t="shared" si="38"/>
        <v>0</v>
      </c>
      <c r="F179" s="3"/>
      <c r="G179" s="4">
        <f t="shared" si="46"/>
        <v>1.8187237978735842</v>
      </c>
      <c r="H179" s="4">
        <f t="shared" si="39"/>
        <v>0.7160329912888127</v>
      </c>
      <c r="I179" s="5">
        <f t="shared" si="47"/>
        <v>0.815922723821849</v>
      </c>
      <c r="J179" s="9">
        <f t="shared" si="40"/>
        <v>-0.18407727617815095</v>
      </c>
      <c r="K179" s="7">
        <f t="shared" si="48"/>
        <v>2.2357575757575887</v>
      </c>
      <c r="L179" s="5">
        <f t="shared" si="41"/>
        <v>0.008817777777777829</v>
      </c>
      <c r="M179" s="6">
        <f t="shared" si="42"/>
        <v>0.007194625262500257</v>
      </c>
      <c r="O179">
        <f t="shared" si="45"/>
        <v>217000</v>
      </c>
      <c r="P179">
        <f t="shared" si="43"/>
        <v>44166.799408351355</v>
      </c>
    </row>
    <row r="180" spans="1:16" ht="13.5" thickBot="1">
      <c r="A180" s="3">
        <f t="shared" si="44"/>
        <v>156</v>
      </c>
      <c r="B180" s="3"/>
      <c r="C180" s="12">
        <v>1560</v>
      </c>
      <c r="D180" s="43">
        <v>130</v>
      </c>
      <c r="E180" s="42">
        <f t="shared" si="38"/>
        <v>0</v>
      </c>
      <c r="F180" s="3"/>
      <c r="G180" s="4">
        <f t="shared" si="46"/>
        <v>1.6888149551683282</v>
      </c>
      <c r="H180" s="4">
        <f t="shared" si="39"/>
        <v>0.664887777625326</v>
      </c>
      <c r="I180" s="5">
        <f t="shared" si="47"/>
        <v>0.7576425292631456</v>
      </c>
      <c r="J180" s="9">
        <f t="shared" si="40"/>
        <v>-0.24235747073685443</v>
      </c>
      <c r="K180" s="7">
        <f t="shared" si="48"/>
        <v>2.250181818181801</v>
      </c>
      <c r="L180" s="5">
        <f t="shared" si="41"/>
        <v>0.008874666666666598</v>
      </c>
      <c r="M180" s="6">
        <f t="shared" si="42"/>
        <v>0.006723824899700611</v>
      </c>
      <c r="O180">
        <f t="shared" si="45"/>
        <v>202800</v>
      </c>
      <c r="P180">
        <f t="shared" si="43"/>
        <v>60051.74650130846</v>
      </c>
    </row>
    <row r="181" spans="1:16" ht="13.5" thickBot="1">
      <c r="A181" s="3">
        <f t="shared" si="44"/>
        <v>157</v>
      </c>
      <c r="B181" s="3"/>
      <c r="C181" s="12">
        <v>1570</v>
      </c>
      <c r="D181" s="43">
        <v>150</v>
      </c>
      <c r="E181" s="42">
        <f t="shared" si="38"/>
        <v>0</v>
      </c>
      <c r="F181" s="3"/>
      <c r="G181" s="4">
        <f t="shared" si="46"/>
        <v>1.9486326405788403</v>
      </c>
      <c r="H181" s="4">
        <f t="shared" si="39"/>
        <v>0.7671782049522994</v>
      </c>
      <c r="I181" s="5">
        <f t="shared" si="47"/>
        <v>0.8742029183805526</v>
      </c>
      <c r="J181" s="9">
        <f t="shared" si="40"/>
        <v>-0.12579708161944736</v>
      </c>
      <c r="K181" s="7">
        <f t="shared" si="48"/>
        <v>2.26460606060607</v>
      </c>
      <c r="L181" s="5">
        <f t="shared" si="41"/>
        <v>0.008931555555555592</v>
      </c>
      <c r="M181" s="6">
        <f t="shared" si="42"/>
        <v>0.007807991932344736</v>
      </c>
      <c r="O181">
        <f t="shared" si="45"/>
        <v>235500</v>
      </c>
      <c r="P181">
        <f t="shared" si="43"/>
        <v>29036.693594265562</v>
      </c>
    </row>
    <row r="182" spans="1:16" ht="13.5" thickBot="1">
      <c r="A182" s="3">
        <f t="shared" si="44"/>
        <v>158</v>
      </c>
      <c r="B182" s="3"/>
      <c r="C182" s="12">
        <v>1580</v>
      </c>
      <c r="D182" s="43">
        <v>150</v>
      </c>
      <c r="E182" s="42">
        <f t="shared" si="38"/>
        <v>0</v>
      </c>
      <c r="F182" s="3"/>
      <c r="G182" s="4">
        <f t="shared" si="46"/>
        <v>1.9486326405788403</v>
      </c>
      <c r="H182" s="4">
        <f t="shared" si="39"/>
        <v>0.7671782049522994</v>
      </c>
      <c r="I182" s="5">
        <f t="shared" si="47"/>
        <v>0.8742029183805526</v>
      </c>
      <c r="J182" s="9">
        <f t="shared" si="40"/>
        <v>-0.12579708161944736</v>
      </c>
      <c r="K182" s="7">
        <f t="shared" si="48"/>
        <v>2.2790303030302823</v>
      </c>
      <c r="L182" s="5">
        <f t="shared" si="41"/>
        <v>0.008988444444444363</v>
      </c>
      <c r="M182" s="6">
        <f t="shared" si="42"/>
        <v>0.007857724365034728</v>
      </c>
      <c r="O182">
        <f t="shared" si="45"/>
        <v>237000</v>
      </c>
      <c r="P182">
        <f t="shared" si="43"/>
        <v>29221.64068722267</v>
      </c>
    </row>
    <row r="183" spans="1:16" ht="13.5" thickBot="1">
      <c r="A183" s="3">
        <f t="shared" si="44"/>
        <v>159</v>
      </c>
      <c r="B183" s="3"/>
      <c r="C183" s="12">
        <v>1590</v>
      </c>
      <c r="D183" s="43">
        <v>125</v>
      </c>
      <c r="E183" s="42">
        <f t="shared" si="38"/>
        <v>0</v>
      </c>
      <c r="F183" s="3"/>
      <c r="G183" s="4">
        <f t="shared" si="46"/>
        <v>1.6238605338157002</v>
      </c>
      <c r="H183" s="4">
        <f t="shared" si="39"/>
        <v>0.6393151707935827</v>
      </c>
      <c r="I183" s="5">
        <f t="shared" si="47"/>
        <v>0.7285024319837938</v>
      </c>
      <c r="J183" s="9">
        <f t="shared" si="40"/>
        <v>-0.27149756801620617</v>
      </c>
      <c r="K183" s="7">
        <f t="shared" si="48"/>
        <v>2.2934545454545514</v>
      </c>
      <c r="L183" s="5">
        <f t="shared" si="41"/>
        <v>0.009045333333333357</v>
      </c>
      <c r="M183" s="6">
        <f t="shared" si="42"/>
        <v>0.006589547331437426</v>
      </c>
      <c r="O183">
        <f t="shared" si="45"/>
        <v>198750</v>
      </c>
      <c r="P183">
        <f t="shared" si="43"/>
        <v>69156.58778017978</v>
      </c>
    </row>
    <row r="184" spans="1:16" ht="13.5" thickBot="1">
      <c r="A184" s="3">
        <f t="shared" si="44"/>
        <v>160</v>
      </c>
      <c r="B184" s="3"/>
      <c r="C184" s="12">
        <v>1600</v>
      </c>
      <c r="D184" s="43">
        <v>170</v>
      </c>
      <c r="E184" s="42">
        <f t="shared" si="38"/>
        <v>0</v>
      </c>
      <c r="F184" s="3"/>
      <c r="G184" s="4">
        <f t="shared" si="46"/>
        <v>2.2084503259893524</v>
      </c>
      <c r="H184" s="4">
        <f t="shared" si="39"/>
        <v>0.8694686322792726</v>
      </c>
      <c r="I184" s="5">
        <f t="shared" si="47"/>
        <v>0.9907633074979597</v>
      </c>
      <c r="J184" s="9">
        <f t="shared" si="40"/>
        <v>-0.009236692502040289</v>
      </c>
      <c r="K184" s="7">
        <f t="shared" si="48"/>
        <v>2.307878787878792</v>
      </c>
      <c r="L184" s="5">
        <f t="shared" si="41"/>
        <v>0.009102222222222239</v>
      </c>
      <c r="M184" s="6">
        <f t="shared" si="42"/>
        <v>0.009018147794470334</v>
      </c>
      <c r="O184">
        <f t="shared" si="45"/>
        <v>272000</v>
      </c>
      <c r="P184">
        <f t="shared" si="43"/>
        <v>2408.4651268631205</v>
      </c>
    </row>
    <row r="185" spans="1:16" ht="13.5" thickBot="1">
      <c r="A185" s="3">
        <f t="shared" si="44"/>
        <v>161</v>
      </c>
      <c r="B185" s="3"/>
      <c r="C185" s="12">
        <v>1610</v>
      </c>
      <c r="D185" s="43">
        <v>140</v>
      </c>
      <c r="E185" s="42">
        <f t="shared" si="38"/>
        <v>0</v>
      </c>
      <c r="F185" s="3"/>
      <c r="G185" s="4">
        <f t="shared" si="46"/>
        <v>1.8187237978735842</v>
      </c>
      <c r="H185" s="4">
        <f t="shared" si="39"/>
        <v>0.7160329912888127</v>
      </c>
      <c r="I185" s="5">
        <f t="shared" si="47"/>
        <v>0.815922723821849</v>
      </c>
      <c r="J185" s="9">
        <f aca="true" t="shared" si="49" ref="J185:J215">IF(C185&gt;0,I185-1,0)</f>
        <v>-0.18407727617815095</v>
      </c>
      <c r="K185" s="7">
        <f t="shared" si="48"/>
        <v>2.3223030303030328</v>
      </c>
      <c r="L185" s="5">
        <f aca="true" t="shared" si="50" ref="L185:L200">(K185/K$216)</f>
        <v>0.00915911111111112</v>
      </c>
      <c r="M185" s="6">
        <f aca="true" t="shared" si="51" ref="M185:M200">L185*I185</f>
        <v>0.007473126885564747</v>
      </c>
      <c r="O185">
        <f t="shared" si="45"/>
        <v>225400</v>
      </c>
      <c r="P185">
        <f aca="true" t="shared" si="52" ref="P185:P211">C185*ABS(D185-O$217)</f>
        <v>45876.48196609398</v>
      </c>
    </row>
    <row r="186" spans="1:16" ht="13.5" thickBot="1">
      <c r="A186" s="3">
        <f t="shared" si="44"/>
        <v>162</v>
      </c>
      <c r="B186" s="3"/>
      <c r="C186" s="12">
        <v>1620</v>
      </c>
      <c r="D186" s="43">
        <v>135</v>
      </c>
      <c r="E186" s="42">
        <f t="shared" si="38"/>
        <v>0</v>
      </c>
      <c r="F186" s="3"/>
      <c r="G186" s="4">
        <f t="shared" si="46"/>
        <v>1.7537693765209563</v>
      </c>
      <c r="H186" s="4">
        <f t="shared" si="39"/>
        <v>0.6904603844570694</v>
      </c>
      <c r="I186" s="5">
        <f t="shared" si="47"/>
        <v>0.7867826265424974</v>
      </c>
      <c r="J186" s="9">
        <f t="shared" si="49"/>
        <v>-0.21321737345750258</v>
      </c>
      <c r="K186" s="7">
        <f t="shared" si="48"/>
        <v>2.3367272727272734</v>
      </c>
      <c r="L186" s="5">
        <f t="shared" si="50"/>
        <v>0.009216000000000002</v>
      </c>
      <c r="M186" s="6">
        <f t="shared" si="51"/>
        <v>0.007250988686215658</v>
      </c>
      <c r="O186">
        <f t="shared" si="45"/>
        <v>218700</v>
      </c>
      <c r="P186">
        <f t="shared" si="52"/>
        <v>54261.429059051094</v>
      </c>
    </row>
    <row r="187" spans="1:16" ht="13.5" thickBot="1">
      <c r="A187" s="3">
        <f t="shared" si="44"/>
        <v>163</v>
      </c>
      <c r="B187" s="3"/>
      <c r="C187" s="12">
        <v>1630</v>
      </c>
      <c r="D187" s="43">
        <v>145</v>
      </c>
      <c r="E187" s="42">
        <f t="shared" si="38"/>
        <v>0</v>
      </c>
      <c r="F187" s="3"/>
      <c r="G187" s="4">
        <f t="shared" si="46"/>
        <v>1.8836782192262123</v>
      </c>
      <c r="H187" s="4">
        <f t="shared" si="39"/>
        <v>0.741605598120556</v>
      </c>
      <c r="I187" s="5">
        <f t="shared" si="47"/>
        <v>0.8450628211012008</v>
      </c>
      <c r="J187" s="9">
        <f t="shared" si="49"/>
        <v>-0.1549371788987992</v>
      </c>
      <c r="K187" s="7">
        <f t="shared" si="48"/>
        <v>2.351151515151514</v>
      </c>
      <c r="L187" s="5">
        <f t="shared" si="50"/>
        <v>0.009272888888888884</v>
      </c>
      <c r="M187" s="6">
        <f t="shared" si="51"/>
        <v>0.00783617364420242</v>
      </c>
      <c r="O187">
        <f t="shared" si="45"/>
        <v>236350</v>
      </c>
      <c r="P187">
        <f t="shared" si="52"/>
        <v>38296.3761520082</v>
      </c>
    </row>
    <row r="188" spans="1:16" ht="13.5" thickBot="1">
      <c r="A188" s="3">
        <f t="shared" si="44"/>
        <v>164</v>
      </c>
      <c r="B188" s="3"/>
      <c r="C188" s="12">
        <v>1640</v>
      </c>
      <c r="D188" s="43">
        <v>145</v>
      </c>
      <c r="E188" s="42">
        <f t="shared" si="38"/>
        <v>0</v>
      </c>
      <c r="F188" s="3"/>
      <c r="G188" s="4">
        <f t="shared" si="46"/>
        <v>1.8836782192262123</v>
      </c>
      <c r="H188" s="4">
        <f t="shared" si="39"/>
        <v>0.741605598120556</v>
      </c>
      <c r="I188" s="5">
        <f t="shared" si="47"/>
        <v>0.8450628211012008</v>
      </c>
      <c r="J188" s="9">
        <f t="shared" si="49"/>
        <v>-0.1549371788987992</v>
      </c>
      <c r="K188" s="7">
        <f t="shared" si="48"/>
        <v>2.365575757575783</v>
      </c>
      <c r="L188" s="5">
        <f t="shared" si="50"/>
        <v>0.009329777777777878</v>
      </c>
      <c r="M188" s="6">
        <f t="shared" si="51"/>
        <v>0.007884248329136265</v>
      </c>
      <c r="O188">
        <f t="shared" si="45"/>
        <v>237800</v>
      </c>
      <c r="P188">
        <f t="shared" si="52"/>
        <v>38531.3232449653</v>
      </c>
    </row>
    <row r="189" spans="1:16" ht="13.5" thickBot="1">
      <c r="A189" s="3">
        <f t="shared" si="44"/>
        <v>165</v>
      </c>
      <c r="B189" s="3"/>
      <c r="C189" s="12">
        <v>1650</v>
      </c>
      <c r="D189" s="43">
        <v>145</v>
      </c>
      <c r="E189" s="42">
        <f t="shared" si="38"/>
        <v>0</v>
      </c>
      <c r="F189" s="3"/>
      <c r="G189" s="4">
        <f t="shared" si="46"/>
        <v>1.8836782192262123</v>
      </c>
      <c r="H189" s="4">
        <f t="shared" si="39"/>
        <v>0.741605598120556</v>
      </c>
      <c r="I189" s="5">
        <f t="shared" si="47"/>
        <v>0.8450628211012008</v>
      </c>
      <c r="J189" s="9">
        <f t="shared" si="49"/>
        <v>-0.1549371788987992</v>
      </c>
      <c r="K189" s="7">
        <f t="shared" si="48"/>
        <v>2.379999999999967</v>
      </c>
      <c r="L189" s="5">
        <f t="shared" si="50"/>
        <v>0.009386666666666536</v>
      </c>
      <c r="M189" s="6">
        <f t="shared" si="51"/>
        <v>0.007932323014069828</v>
      </c>
      <c r="O189">
        <f t="shared" si="45"/>
        <v>239250</v>
      </c>
      <c r="P189">
        <f t="shared" si="52"/>
        <v>38766.270337922404</v>
      </c>
    </row>
    <row r="190" spans="1:16" ht="13.5" thickBot="1">
      <c r="A190" s="3">
        <f t="shared" si="44"/>
        <v>166</v>
      </c>
      <c r="B190" s="3"/>
      <c r="C190" s="12">
        <v>1660</v>
      </c>
      <c r="D190" s="43">
        <v>130</v>
      </c>
      <c r="E190" s="42">
        <f t="shared" si="38"/>
        <v>0</v>
      </c>
      <c r="F190" s="3"/>
      <c r="G190" s="4">
        <f t="shared" si="46"/>
        <v>1.6888149551683282</v>
      </c>
      <c r="H190" s="4">
        <f t="shared" si="39"/>
        <v>0.664887777625326</v>
      </c>
      <c r="I190" s="5">
        <f t="shared" si="47"/>
        <v>0.7576425292631456</v>
      </c>
      <c r="J190" s="9">
        <f t="shared" si="49"/>
        <v>-0.24235747073685443</v>
      </c>
      <c r="K190" s="7">
        <f t="shared" si="48"/>
        <v>2.3944242424242645</v>
      </c>
      <c r="L190" s="5">
        <f t="shared" si="50"/>
        <v>0.009443555555555642</v>
      </c>
      <c r="M190" s="6">
        <f t="shared" si="51"/>
        <v>0.007154839316348207</v>
      </c>
      <c r="O190">
        <f t="shared" si="45"/>
        <v>215800</v>
      </c>
      <c r="P190">
        <f t="shared" si="52"/>
        <v>63901.217430879515</v>
      </c>
    </row>
    <row r="191" spans="1:16" ht="13.5" thickBot="1">
      <c r="A191" s="3">
        <f t="shared" si="44"/>
        <v>167</v>
      </c>
      <c r="B191" s="3"/>
      <c r="C191" s="12">
        <v>1670</v>
      </c>
      <c r="D191" s="43">
        <v>135</v>
      </c>
      <c r="E191" s="42">
        <f t="shared" si="38"/>
        <v>0</v>
      </c>
      <c r="F191" s="3"/>
      <c r="G191" s="4">
        <f t="shared" si="46"/>
        <v>1.7537693765209563</v>
      </c>
      <c r="H191" s="4">
        <f t="shared" si="39"/>
        <v>0.6904603844570694</v>
      </c>
      <c r="I191" s="5">
        <f t="shared" si="47"/>
        <v>0.7867826265424974</v>
      </c>
      <c r="J191" s="9">
        <f t="shared" si="49"/>
        <v>-0.21321737345750258</v>
      </c>
      <c r="K191" s="7">
        <f t="shared" si="48"/>
        <v>2.408848484848477</v>
      </c>
      <c r="L191" s="5">
        <f t="shared" si="50"/>
        <v>0.009500444444444412</v>
      </c>
      <c r="M191" s="6">
        <f t="shared" si="51"/>
        <v>0.007474784633321053</v>
      </c>
      <c r="O191">
        <f t="shared" si="45"/>
        <v>225450</v>
      </c>
      <c r="P191">
        <f t="shared" si="52"/>
        <v>55936.16452383662</v>
      </c>
    </row>
    <row r="192" spans="1:16" ht="13.5" thickBot="1">
      <c r="A192" s="3">
        <f t="shared" si="44"/>
        <v>168</v>
      </c>
      <c r="B192" s="3"/>
      <c r="C192" s="12">
        <v>1680</v>
      </c>
      <c r="D192" s="43">
        <v>140</v>
      </c>
      <c r="E192" s="42">
        <f t="shared" si="38"/>
        <v>0</v>
      </c>
      <c r="F192" s="3" t="s">
        <v>62</v>
      </c>
      <c r="G192" s="4">
        <f t="shared" si="46"/>
        <v>1.8187237978735842</v>
      </c>
      <c r="H192" s="4">
        <f t="shared" si="39"/>
        <v>0.7160329912888127</v>
      </c>
      <c r="I192" s="5">
        <f t="shared" si="47"/>
        <v>0.815922723821849</v>
      </c>
      <c r="J192" s="9">
        <f t="shared" si="49"/>
        <v>-0.18407727617815095</v>
      </c>
      <c r="K192" s="7">
        <f t="shared" si="48"/>
        <v>2.4232727272727175</v>
      </c>
      <c r="L192" s="5">
        <f t="shared" si="50"/>
        <v>0.009557333333333294</v>
      </c>
      <c r="M192" s="6">
        <f t="shared" si="51"/>
        <v>0.007798045445806654</v>
      </c>
      <c r="O192">
        <f t="shared" si="45"/>
        <v>235200</v>
      </c>
      <c r="P192">
        <f t="shared" si="52"/>
        <v>47871.11161679372</v>
      </c>
    </row>
    <row r="193" spans="1:16" ht="13.5" thickBot="1">
      <c r="A193" s="3">
        <f t="shared" si="44"/>
        <v>169</v>
      </c>
      <c r="B193" s="3"/>
      <c r="C193" s="12">
        <v>1690</v>
      </c>
      <c r="D193" s="43">
        <v>105</v>
      </c>
      <c r="E193" s="42">
        <f t="shared" si="38"/>
        <v>0</v>
      </c>
      <c r="F193" s="3"/>
      <c r="G193" s="4">
        <f t="shared" si="46"/>
        <v>1.3640428484051883</v>
      </c>
      <c r="H193" s="4">
        <f t="shared" si="39"/>
        <v>0.5370247434666096</v>
      </c>
      <c r="I193" s="5">
        <f t="shared" si="47"/>
        <v>0.6119420428663869</v>
      </c>
      <c r="J193" s="9">
        <f t="shared" si="49"/>
        <v>-0.38805795713361313</v>
      </c>
      <c r="K193" s="7">
        <f t="shared" si="48"/>
        <v>2.4376969696969866</v>
      </c>
      <c r="L193" s="5">
        <f t="shared" si="50"/>
        <v>0.009614222222222288</v>
      </c>
      <c r="M193" s="6">
        <f t="shared" si="51"/>
        <v>0.00588334678723812</v>
      </c>
      <c r="O193">
        <f t="shared" si="45"/>
        <v>177450</v>
      </c>
      <c r="P193">
        <f t="shared" si="52"/>
        <v>107306.05870975083</v>
      </c>
    </row>
    <row r="194" spans="1:16" ht="13.5" thickBot="1">
      <c r="A194" s="3">
        <f t="shared" si="44"/>
        <v>170</v>
      </c>
      <c r="B194" s="3"/>
      <c r="C194" s="12">
        <v>1700</v>
      </c>
      <c r="D194" s="43">
        <v>155</v>
      </c>
      <c r="E194" s="42">
        <f t="shared" si="38"/>
        <v>0</v>
      </c>
      <c r="F194" s="3"/>
      <c r="G194" s="4">
        <f t="shared" si="46"/>
        <v>2.013587061931468</v>
      </c>
      <c r="H194" s="4">
        <f t="shared" si="39"/>
        <v>0.7927508117840426</v>
      </c>
      <c r="I194" s="5">
        <f t="shared" si="47"/>
        <v>0.9033430156599043</v>
      </c>
      <c r="J194" s="9">
        <f t="shared" si="49"/>
        <v>-0.09665698434009573</v>
      </c>
      <c r="K194" s="7">
        <f t="shared" si="48"/>
        <v>2.452121212121199</v>
      </c>
      <c r="L194" s="5">
        <f t="shared" si="50"/>
        <v>0.009671111111111057</v>
      </c>
      <c r="M194" s="6">
        <f t="shared" si="51"/>
        <v>0.00873633067589307</v>
      </c>
      <c r="O194">
        <f t="shared" si="45"/>
        <v>263500</v>
      </c>
      <c r="P194">
        <f t="shared" si="52"/>
        <v>22941.005802707936</v>
      </c>
    </row>
    <row r="195" spans="1:16" ht="13.5" thickBot="1">
      <c r="A195" s="3">
        <f t="shared" si="44"/>
        <v>171</v>
      </c>
      <c r="B195" s="3"/>
      <c r="C195" s="12">
        <v>1710</v>
      </c>
      <c r="D195" s="43">
        <v>170</v>
      </c>
      <c r="E195" s="42">
        <f t="shared" si="38"/>
        <v>0</v>
      </c>
      <c r="F195" s="3"/>
      <c r="G195" s="4">
        <f t="shared" si="46"/>
        <v>2.2084503259893524</v>
      </c>
      <c r="H195" s="4">
        <f t="shared" si="39"/>
        <v>0.8694686322792726</v>
      </c>
      <c r="I195" s="5">
        <f t="shared" si="47"/>
        <v>0.9907633074979597</v>
      </c>
      <c r="J195" s="9">
        <f t="shared" si="49"/>
        <v>-0.009236692502040289</v>
      </c>
      <c r="K195" s="7">
        <f t="shared" si="48"/>
        <v>2.4665454545454395</v>
      </c>
      <c r="L195" s="5">
        <f t="shared" si="50"/>
        <v>0.00972799999999994</v>
      </c>
      <c r="M195" s="6">
        <f t="shared" si="51"/>
        <v>0.009638145455340093</v>
      </c>
      <c r="O195">
        <f t="shared" si="45"/>
        <v>290700</v>
      </c>
      <c r="P195">
        <f t="shared" si="52"/>
        <v>2574.04710433496</v>
      </c>
    </row>
    <row r="196" spans="1:16" ht="13.5" thickBot="1">
      <c r="A196" s="3">
        <f t="shared" si="44"/>
        <v>172</v>
      </c>
      <c r="B196" s="3"/>
      <c r="C196" s="12">
        <v>1720</v>
      </c>
      <c r="D196" s="43">
        <v>175</v>
      </c>
      <c r="E196" s="42">
        <f t="shared" si="38"/>
        <v>0</v>
      </c>
      <c r="F196" s="3"/>
      <c r="G196" s="4">
        <f t="shared" si="46"/>
        <v>2.2734047473419805</v>
      </c>
      <c r="H196" s="4">
        <f t="shared" si="39"/>
        <v>0.895041239111016</v>
      </c>
      <c r="I196" s="5">
        <f t="shared" si="47"/>
        <v>1.0199034047773115</v>
      </c>
      <c r="J196" s="9">
        <f t="shared" si="49"/>
        <v>0.01990340477731145</v>
      </c>
      <c r="K196" s="7">
        <f t="shared" si="48"/>
        <v>2.4809696969697086</v>
      </c>
      <c r="L196" s="5">
        <f t="shared" si="50"/>
        <v>0.009784888888888935</v>
      </c>
      <c r="M196" s="6">
        <f t="shared" si="51"/>
        <v>0.009979641493145508</v>
      </c>
      <c r="O196">
        <f t="shared" si="45"/>
        <v>301000</v>
      </c>
      <c r="P196">
        <f t="shared" si="52"/>
        <v>11189.100011377854</v>
      </c>
    </row>
    <row r="197" spans="1:16" ht="13.5" thickBot="1">
      <c r="A197" s="3">
        <f t="shared" si="44"/>
        <v>173</v>
      </c>
      <c r="B197" s="3"/>
      <c r="C197" s="12">
        <v>1730</v>
      </c>
      <c r="D197" s="43">
        <v>150</v>
      </c>
      <c r="E197" s="42">
        <f t="shared" si="38"/>
        <v>0</v>
      </c>
      <c r="F197" s="3"/>
      <c r="G197" s="4">
        <f t="shared" si="46"/>
        <v>1.9486326405788403</v>
      </c>
      <c r="H197" s="4">
        <f t="shared" si="39"/>
        <v>0.7671782049522994</v>
      </c>
      <c r="I197" s="5">
        <f t="shared" si="47"/>
        <v>0.8742029183805526</v>
      </c>
      <c r="J197" s="9">
        <f t="shared" si="49"/>
        <v>-0.12579708161944736</v>
      </c>
      <c r="K197" s="7">
        <f t="shared" si="48"/>
        <v>2.4953939393939493</v>
      </c>
      <c r="L197" s="5">
        <f t="shared" si="50"/>
        <v>0.009841777777777816</v>
      </c>
      <c r="M197" s="6">
        <f t="shared" si="51"/>
        <v>0.008603710855386236</v>
      </c>
      <c r="O197">
        <f t="shared" si="45"/>
        <v>259500</v>
      </c>
      <c r="P197">
        <f t="shared" si="52"/>
        <v>31995.84708157925</v>
      </c>
    </row>
    <row r="198" spans="1:16" ht="13.5" thickBot="1">
      <c r="A198" s="3">
        <f t="shared" si="44"/>
        <v>174</v>
      </c>
      <c r="B198" s="3"/>
      <c r="C198" s="12">
        <v>1740</v>
      </c>
      <c r="D198" s="43">
        <v>150</v>
      </c>
      <c r="E198" s="42">
        <f t="shared" si="38"/>
        <v>0</v>
      </c>
      <c r="F198" s="3"/>
      <c r="G198" s="4">
        <f t="shared" si="46"/>
        <v>1.9486326405788403</v>
      </c>
      <c r="H198" s="4">
        <f t="shared" si="39"/>
        <v>0.7671782049522994</v>
      </c>
      <c r="I198" s="5">
        <f t="shared" si="47"/>
        <v>0.8742029183805526</v>
      </c>
      <c r="J198" s="9">
        <f t="shared" si="49"/>
        <v>-0.12579708161944736</v>
      </c>
      <c r="K198" s="7">
        <f t="shared" si="48"/>
        <v>2.5098181818181615</v>
      </c>
      <c r="L198" s="5">
        <f t="shared" si="50"/>
        <v>0.009898666666666587</v>
      </c>
      <c r="M198" s="6">
        <f t="shared" si="51"/>
        <v>0.008653443288076228</v>
      </c>
      <c r="O198">
        <f t="shared" si="45"/>
        <v>261000</v>
      </c>
      <c r="P198">
        <f t="shared" si="52"/>
        <v>32180.794174536357</v>
      </c>
    </row>
    <row r="199" spans="1:16" ht="13.5" thickBot="1">
      <c r="A199" s="3">
        <f t="shared" si="44"/>
        <v>175</v>
      </c>
      <c r="B199" s="3"/>
      <c r="C199" s="12">
        <v>1750</v>
      </c>
      <c r="D199" s="43">
        <v>145</v>
      </c>
      <c r="E199" s="42">
        <f t="shared" si="38"/>
        <v>0</v>
      </c>
      <c r="F199" s="3"/>
      <c r="G199" s="4">
        <f t="shared" si="46"/>
        <v>1.8836782192262123</v>
      </c>
      <c r="H199" s="4">
        <f t="shared" si="39"/>
        <v>0.741605598120556</v>
      </c>
      <c r="I199" s="5">
        <f t="shared" si="47"/>
        <v>0.8450628211012008</v>
      </c>
      <c r="J199" s="9">
        <f t="shared" si="49"/>
        <v>-0.1549371788987992</v>
      </c>
      <c r="K199" s="7">
        <f t="shared" si="48"/>
        <v>2.5242424242424306</v>
      </c>
      <c r="L199" s="5">
        <f t="shared" si="50"/>
        <v>0.00995555555555558</v>
      </c>
      <c r="M199" s="6">
        <f t="shared" si="51"/>
        <v>0.008413069863407532</v>
      </c>
      <c r="O199">
        <f t="shared" si="45"/>
        <v>253750</v>
      </c>
      <c r="P199">
        <f t="shared" si="52"/>
        <v>41115.74126749346</v>
      </c>
    </row>
    <row r="200" spans="1:16" ht="13.5" thickBot="1">
      <c r="A200" s="3">
        <f t="shared" si="44"/>
        <v>176</v>
      </c>
      <c r="B200" s="3"/>
      <c r="C200" s="12">
        <v>1760</v>
      </c>
      <c r="D200" s="43">
        <v>80</v>
      </c>
      <c r="E200" s="42">
        <f t="shared" si="38"/>
        <v>0</v>
      </c>
      <c r="F200" s="3"/>
      <c r="G200" s="4">
        <f t="shared" si="46"/>
        <v>1.0392707416420481</v>
      </c>
      <c r="H200" s="4">
        <f t="shared" si="39"/>
        <v>0.409161709307893</v>
      </c>
      <c r="I200" s="5">
        <f t="shared" si="47"/>
        <v>0.46624155646962806</v>
      </c>
      <c r="J200" s="9">
        <f t="shared" si="49"/>
        <v>-0.5337584435303719</v>
      </c>
      <c r="K200" s="7">
        <f t="shared" si="48"/>
        <v>2.5386666666666713</v>
      </c>
      <c r="L200" s="5">
        <f t="shared" si="50"/>
        <v>0.010012444444444463</v>
      </c>
      <c r="M200" s="6">
        <f t="shared" si="51"/>
        <v>0.004668217681843467</v>
      </c>
      <c r="O200">
        <f t="shared" si="45"/>
        <v>140800</v>
      </c>
      <c r="P200">
        <f t="shared" si="52"/>
        <v>155750.68836045056</v>
      </c>
    </row>
    <row r="201" spans="1:16" ht="13.5" thickBot="1">
      <c r="A201" s="3">
        <v>177</v>
      </c>
      <c r="B201" s="3"/>
      <c r="C201" s="12">
        <v>1770</v>
      </c>
      <c r="D201" s="43">
        <v>75</v>
      </c>
      <c r="E201" s="42">
        <f t="shared" si="38"/>
        <v>0</v>
      </c>
      <c r="F201" s="3"/>
      <c r="G201" s="4">
        <f aca="true" t="shared" si="53" ref="G201:G214">(D201+E201)/$J$19</f>
        <v>0.9743163202894202</v>
      </c>
      <c r="H201" s="4">
        <f t="shared" si="39"/>
        <v>0.3835891024761497</v>
      </c>
      <c r="I201" s="5">
        <f aca="true" t="shared" si="54" ref="I201:I214">(G201/$J$13)</f>
        <v>0.4371014591902763</v>
      </c>
      <c r="J201" s="9">
        <f aca="true" t="shared" si="55" ref="J201:J214">IF(C201&gt;0,I201-1,0)</f>
        <v>-0.5628985408097237</v>
      </c>
      <c r="K201" s="7">
        <f aca="true" t="shared" si="56" ref="K201:K214">IF(C201&gt;0,(((C201+(D$15/2))^2*3.1416)/43560)-(((C200+(D$15/2))^2*3.1416)/43560),0)</f>
        <v>2.553090909090912</v>
      </c>
      <c r="L201" s="5">
        <f aca="true" t="shared" si="57" ref="L201:L214">(K201/K$216)</f>
        <v>0.010069333333333345</v>
      </c>
      <c r="M201" s="6">
        <f aca="true" t="shared" si="58" ref="M201:M214">L201*I201</f>
        <v>0.004401320293073294</v>
      </c>
      <c r="O201">
        <f t="shared" si="45"/>
        <v>132750</v>
      </c>
      <c r="P201">
        <f t="shared" si="52"/>
        <v>165485.63545340768</v>
      </c>
    </row>
    <row r="202" spans="1:16" ht="13.5" thickBot="1">
      <c r="A202" s="3">
        <v>178</v>
      </c>
      <c r="B202" s="3"/>
      <c r="C202" s="12">
        <v>1780</v>
      </c>
      <c r="D202" s="43">
        <v>75</v>
      </c>
      <c r="E202" s="42">
        <f t="shared" si="38"/>
        <v>0</v>
      </c>
      <c r="F202" s="3"/>
      <c r="G202" s="4">
        <f t="shared" si="53"/>
        <v>0.9743163202894202</v>
      </c>
      <c r="H202" s="4">
        <f t="shared" si="39"/>
        <v>0.3835891024761497</v>
      </c>
      <c r="I202" s="5">
        <f t="shared" si="54"/>
        <v>0.4371014591902763</v>
      </c>
      <c r="J202" s="9">
        <f t="shared" si="55"/>
        <v>-0.5628985408097237</v>
      </c>
      <c r="K202" s="7">
        <f t="shared" si="56"/>
        <v>2.567515151515124</v>
      </c>
      <c r="L202" s="5">
        <f t="shared" si="57"/>
        <v>0.010126222222222115</v>
      </c>
      <c r="M202" s="6">
        <f t="shared" si="58"/>
        <v>0.004426186509418289</v>
      </c>
      <c r="O202">
        <f t="shared" si="45"/>
        <v>133500</v>
      </c>
      <c r="P202">
        <f t="shared" si="52"/>
        <v>166420.58254636478</v>
      </c>
    </row>
    <row r="203" spans="1:16" ht="13.5" thickBot="1">
      <c r="A203" s="3">
        <f t="shared" si="44"/>
        <v>179</v>
      </c>
      <c r="B203" s="3"/>
      <c r="C203" s="12">
        <v>1790</v>
      </c>
      <c r="D203" s="43">
        <v>105</v>
      </c>
      <c r="E203" s="42">
        <f t="shared" si="38"/>
        <v>0</v>
      </c>
      <c r="F203" s="3"/>
      <c r="G203" s="4">
        <f t="shared" si="53"/>
        <v>1.3640428484051883</v>
      </c>
      <c r="H203" s="4">
        <f t="shared" si="39"/>
        <v>0.5370247434666096</v>
      </c>
      <c r="I203" s="5">
        <f t="shared" si="54"/>
        <v>0.6119420428663869</v>
      </c>
      <c r="J203" s="9">
        <f t="shared" si="55"/>
        <v>-0.38805795713361313</v>
      </c>
      <c r="K203" s="7">
        <f t="shared" si="56"/>
        <v>2.5819393939394217</v>
      </c>
      <c r="L203" s="5">
        <f t="shared" si="57"/>
        <v>0.01018311111111122</v>
      </c>
      <c r="M203" s="6">
        <f t="shared" si="58"/>
        <v>0.006231473816068803</v>
      </c>
      <c r="O203">
        <f t="shared" si="45"/>
        <v>187950</v>
      </c>
      <c r="P203">
        <f t="shared" si="52"/>
        <v>113655.52963932189</v>
      </c>
    </row>
    <row r="204" spans="1:16" ht="13.5" thickBot="1">
      <c r="A204" s="3">
        <f t="shared" si="44"/>
        <v>180</v>
      </c>
      <c r="B204" s="3"/>
      <c r="C204" s="12">
        <v>1800</v>
      </c>
      <c r="D204" s="44">
        <v>210</v>
      </c>
      <c r="E204" s="42">
        <f t="shared" si="38"/>
        <v>0</v>
      </c>
      <c r="F204" s="3"/>
      <c r="G204" s="4">
        <f t="shared" si="53"/>
        <v>2.7280856968103766</v>
      </c>
      <c r="H204" s="4">
        <f t="shared" si="39"/>
        <v>1.074049486933219</v>
      </c>
      <c r="I204" s="5">
        <f t="shared" si="54"/>
        <v>1.2238840857327737</v>
      </c>
      <c r="J204" s="9">
        <f t="shared" si="55"/>
        <v>0.22388408573277374</v>
      </c>
      <c r="K204" s="7">
        <f t="shared" si="56"/>
        <v>2.596363636363634</v>
      </c>
      <c r="L204" s="5">
        <f t="shared" si="57"/>
        <v>0.01023999999999999</v>
      </c>
      <c r="M204" s="6">
        <f t="shared" si="58"/>
        <v>0.012532573037903592</v>
      </c>
      <c r="O204">
        <f t="shared" si="45"/>
        <v>378000</v>
      </c>
      <c r="P204">
        <f t="shared" si="52"/>
        <v>74709.52326772102</v>
      </c>
    </row>
    <row r="205" spans="1:16" ht="13.5" thickBot="1">
      <c r="A205" s="3">
        <v>181</v>
      </c>
      <c r="B205" s="3"/>
      <c r="C205" s="12">
        <v>1810</v>
      </c>
      <c r="D205" s="44">
        <v>260</v>
      </c>
      <c r="E205" s="42">
        <f t="shared" si="38"/>
        <v>0</v>
      </c>
      <c r="F205" s="3"/>
      <c r="G205" s="4">
        <f t="shared" si="53"/>
        <v>3.3776299103366565</v>
      </c>
      <c r="H205" s="4">
        <f t="shared" si="39"/>
        <v>1.329775555250652</v>
      </c>
      <c r="I205" s="5">
        <f t="shared" si="54"/>
        <v>1.5152850585262911</v>
      </c>
      <c r="J205" s="9">
        <f t="shared" si="55"/>
        <v>0.5152850585262911</v>
      </c>
      <c r="K205" s="7">
        <f t="shared" si="56"/>
        <v>2.6107878787878747</v>
      </c>
      <c r="L205" s="5">
        <f t="shared" si="57"/>
        <v>0.010296888888888873</v>
      </c>
      <c r="M205" s="6">
        <f t="shared" si="58"/>
        <v>0.015602721882638693</v>
      </c>
      <c r="O205">
        <f t="shared" si="45"/>
        <v>470600</v>
      </c>
      <c r="P205">
        <f t="shared" si="52"/>
        <v>165624.5761747639</v>
      </c>
    </row>
    <row r="206" spans="1:16" ht="13.5" thickBot="1">
      <c r="A206" s="3">
        <f t="shared" si="44"/>
        <v>182</v>
      </c>
      <c r="B206" s="3"/>
      <c r="C206" s="12">
        <v>1820</v>
      </c>
      <c r="D206" s="43">
        <v>280</v>
      </c>
      <c r="E206" s="42">
        <f t="shared" si="38"/>
        <v>0</v>
      </c>
      <c r="F206" s="3"/>
      <c r="G206" s="4">
        <f t="shared" si="53"/>
        <v>3.6374475957471684</v>
      </c>
      <c r="H206" s="4">
        <f t="shared" si="39"/>
        <v>1.4320659825776254</v>
      </c>
      <c r="I206" s="5">
        <f t="shared" si="54"/>
        <v>1.631845447643698</v>
      </c>
      <c r="J206" s="9">
        <f t="shared" si="55"/>
        <v>0.6318454476436981</v>
      </c>
      <c r="K206" s="7">
        <f t="shared" si="56"/>
        <v>2.6252121212121438</v>
      </c>
      <c r="L206" s="5">
        <f t="shared" si="57"/>
        <v>0.010353777777777866</v>
      </c>
      <c r="M206" s="6">
        <f t="shared" si="58"/>
        <v>0.016895765132581297</v>
      </c>
      <c r="O206">
        <f t="shared" si="45"/>
        <v>509600</v>
      </c>
      <c r="P206">
        <f t="shared" si="52"/>
        <v>202939.6290818068</v>
      </c>
    </row>
    <row r="207" spans="1:16" ht="13.5" thickBot="1">
      <c r="A207" s="3">
        <f t="shared" si="44"/>
        <v>183</v>
      </c>
      <c r="B207" s="3"/>
      <c r="C207" s="12">
        <v>1830</v>
      </c>
      <c r="D207" s="43">
        <v>180</v>
      </c>
      <c r="E207" s="42">
        <f t="shared" si="38"/>
        <v>0</v>
      </c>
      <c r="F207" s="3"/>
      <c r="G207" s="4">
        <f t="shared" si="53"/>
        <v>2.3383591686946086</v>
      </c>
      <c r="H207" s="4">
        <f t="shared" si="39"/>
        <v>0.9206138459427593</v>
      </c>
      <c r="I207" s="5">
        <f t="shared" si="54"/>
        <v>1.0490435020566633</v>
      </c>
      <c r="J207" s="9">
        <f t="shared" si="55"/>
        <v>0.0490435020566633</v>
      </c>
      <c r="K207" s="7">
        <f t="shared" si="56"/>
        <v>2.639636363636356</v>
      </c>
      <c r="L207" s="5">
        <f t="shared" si="57"/>
        <v>0.010410666666666636</v>
      </c>
      <c r="M207" s="6">
        <f t="shared" si="58"/>
        <v>0.010921242218744538</v>
      </c>
      <c r="O207">
        <f t="shared" si="45"/>
        <v>329400</v>
      </c>
      <c r="P207">
        <f t="shared" si="52"/>
        <v>21054.681988849694</v>
      </c>
    </row>
    <row r="208" spans="1:16" ht="13.5" thickBot="1">
      <c r="A208" s="3">
        <f t="shared" si="44"/>
        <v>184</v>
      </c>
      <c r="B208" s="3"/>
      <c r="C208" s="13">
        <v>1840</v>
      </c>
      <c r="D208" s="44">
        <v>145</v>
      </c>
      <c r="E208" s="42">
        <f t="shared" si="38"/>
        <v>0</v>
      </c>
      <c r="F208" s="3"/>
      <c r="G208" s="4">
        <f t="shared" si="53"/>
        <v>1.8836782192262123</v>
      </c>
      <c r="H208" s="4">
        <f t="shared" si="39"/>
        <v>0.741605598120556</v>
      </c>
      <c r="I208" s="5">
        <f t="shared" si="54"/>
        <v>0.8450628211012008</v>
      </c>
      <c r="J208" s="9">
        <f t="shared" si="55"/>
        <v>-0.1549371788987992</v>
      </c>
      <c r="K208" s="7">
        <f t="shared" si="56"/>
        <v>2.6540606060605967</v>
      </c>
      <c r="L208" s="5">
        <f t="shared" si="57"/>
        <v>0.010467555555555518</v>
      </c>
      <c r="M208" s="6">
        <f t="shared" si="58"/>
        <v>0.008845742027811293</v>
      </c>
      <c r="N208" s="2"/>
      <c r="O208">
        <f t="shared" si="45"/>
        <v>266800</v>
      </c>
      <c r="P208">
        <f t="shared" si="52"/>
        <v>43230.26510410741</v>
      </c>
    </row>
    <row r="209" spans="1:16" ht="13.5" thickBot="1">
      <c r="A209" s="3">
        <v>185</v>
      </c>
      <c r="B209" s="3"/>
      <c r="C209" s="13">
        <v>1850</v>
      </c>
      <c r="D209" s="44">
        <v>85</v>
      </c>
      <c r="E209" s="42">
        <f t="shared" si="38"/>
        <v>0</v>
      </c>
      <c r="F209" s="3"/>
      <c r="G209" s="4">
        <f t="shared" si="53"/>
        <v>1.1042251629946762</v>
      </c>
      <c r="H209" s="4">
        <f t="shared" si="39"/>
        <v>0.4347343161396363</v>
      </c>
      <c r="I209" s="5">
        <f t="shared" si="54"/>
        <v>0.49538165374897986</v>
      </c>
      <c r="J209" s="9">
        <f t="shared" si="55"/>
        <v>-0.5046183462510201</v>
      </c>
      <c r="K209" s="7">
        <f t="shared" si="56"/>
        <v>2.668484848484866</v>
      </c>
      <c r="L209" s="5">
        <f t="shared" si="57"/>
        <v>0.010524444444444512</v>
      </c>
      <c r="M209" s="6">
        <f t="shared" si="58"/>
        <v>0.005213616693678186</v>
      </c>
      <c r="N209" s="2"/>
      <c r="O209">
        <f t="shared" si="45"/>
        <v>157250</v>
      </c>
      <c r="P209">
        <f t="shared" si="52"/>
        <v>154465.2121970645</v>
      </c>
    </row>
    <row r="210" spans="1:16" ht="13.5" thickBot="1">
      <c r="A210" s="3">
        <v>186</v>
      </c>
      <c r="B210" s="3"/>
      <c r="C210" s="13">
        <v>1860</v>
      </c>
      <c r="D210" s="44"/>
      <c r="E210" s="42">
        <f t="shared" si="38"/>
        <v>175.33536585365854</v>
      </c>
      <c r="F210" s="3"/>
      <c r="G210" s="4">
        <f t="shared" si="53"/>
        <v>2.2777614463351443</v>
      </c>
      <c r="H210" s="4">
        <f t="shared" si="39"/>
        <v>0.8967564749350961</v>
      </c>
      <c r="I210" s="5">
        <f t="shared" si="54"/>
        <v>1.0218579234972678</v>
      </c>
      <c r="J210" s="9">
        <f t="shared" si="55"/>
        <v>0.021857923497267784</v>
      </c>
      <c r="K210" s="7">
        <f t="shared" si="56"/>
        <v>2.682909090909078</v>
      </c>
      <c r="L210" s="5">
        <f t="shared" si="57"/>
        <v>0.010581333333333283</v>
      </c>
      <c r="M210" s="6">
        <f t="shared" si="58"/>
        <v>0.010812619307832371</v>
      </c>
      <c r="N210" s="2"/>
      <c r="O210">
        <f t="shared" si="45"/>
        <v>326123.7804878049</v>
      </c>
      <c r="P210">
        <f t="shared" si="52"/>
        <v>313400.15929002163</v>
      </c>
    </row>
    <row r="211" spans="1:16" ht="13.5" thickBot="1">
      <c r="A211" s="3">
        <v>187</v>
      </c>
      <c r="B211" s="3"/>
      <c r="C211" s="13">
        <v>1870</v>
      </c>
      <c r="D211" s="44"/>
      <c r="E211" s="42">
        <f t="shared" si="38"/>
        <v>175.33536585365854</v>
      </c>
      <c r="F211" s="3"/>
      <c r="G211" s="4">
        <f t="shared" si="53"/>
        <v>2.2777614463351443</v>
      </c>
      <c r="H211" s="4">
        <f t="shared" si="39"/>
        <v>0.8967564749350961</v>
      </c>
      <c r="I211" s="5">
        <f t="shared" si="54"/>
        <v>1.0218579234972678</v>
      </c>
      <c r="J211" s="9">
        <f t="shared" si="55"/>
        <v>0.021857923497267784</v>
      </c>
      <c r="K211" s="7">
        <f t="shared" si="56"/>
        <v>2.697333333333347</v>
      </c>
      <c r="L211" s="5">
        <f t="shared" si="57"/>
        <v>0.010638222222222276</v>
      </c>
      <c r="M211" s="6">
        <f t="shared" si="58"/>
        <v>0.010870751669702545</v>
      </c>
      <c r="N211" s="2"/>
      <c r="O211">
        <f t="shared" si="45"/>
        <v>327877.1341463415</v>
      </c>
      <c r="P211">
        <f t="shared" si="52"/>
        <v>315085.10638297873</v>
      </c>
    </row>
    <row r="212" spans="1:14" ht="13.5" thickBot="1">
      <c r="A212" s="3">
        <v>188</v>
      </c>
      <c r="B212" s="3"/>
      <c r="C212" s="13"/>
      <c r="D212" s="44"/>
      <c r="E212" s="42">
        <f t="shared" si="38"/>
        <v>0</v>
      </c>
      <c r="F212" s="3"/>
      <c r="G212" s="4">
        <f t="shared" si="53"/>
        <v>0</v>
      </c>
      <c r="H212" s="4">
        <f t="shared" si="39"/>
        <v>0</v>
      </c>
      <c r="I212" s="5">
        <f t="shared" si="54"/>
        <v>0</v>
      </c>
      <c r="J212" s="9">
        <f t="shared" si="55"/>
        <v>0</v>
      </c>
      <c r="K212" s="7">
        <f t="shared" si="56"/>
        <v>0</v>
      </c>
      <c r="L212" s="5">
        <f t="shared" si="57"/>
        <v>0</v>
      </c>
      <c r="M212" s="6">
        <f t="shared" si="58"/>
        <v>0</v>
      </c>
      <c r="N212" s="2"/>
    </row>
    <row r="213" spans="1:14" ht="13.5" thickBot="1">
      <c r="A213" s="3">
        <v>189</v>
      </c>
      <c r="B213" s="3"/>
      <c r="C213" s="13"/>
      <c r="D213" s="44"/>
      <c r="E213" s="42">
        <f t="shared" si="38"/>
        <v>0</v>
      </c>
      <c r="F213" s="3"/>
      <c r="G213" s="4">
        <f t="shared" si="53"/>
        <v>0</v>
      </c>
      <c r="H213" s="4">
        <f t="shared" si="39"/>
        <v>0</v>
      </c>
      <c r="I213" s="5">
        <f t="shared" si="54"/>
        <v>0</v>
      </c>
      <c r="J213" s="9">
        <f t="shared" si="55"/>
        <v>0</v>
      </c>
      <c r="K213" s="7">
        <f t="shared" si="56"/>
        <v>0</v>
      </c>
      <c r="L213" s="5">
        <f t="shared" si="57"/>
        <v>0</v>
      </c>
      <c r="M213" s="6">
        <f t="shared" si="58"/>
        <v>0</v>
      </c>
      <c r="N213" s="2"/>
    </row>
    <row r="214" spans="1:14" ht="13.5" thickBot="1">
      <c r="A214" s="24">
        <v>190</v>
      </c>
      <c r="B214" s="3"/>
      <c r="C214" s="13"/>
      <c r="D214" s="44"/>
      <c r="E214" s="42">
        <f t="shared" si="38"/>
        <v>0</v>
      </c>
      <c r="F214" s="3"/>
      <c r="G214" s="4">
        <f t="shared" si="53"/>
        <v>0</v>
      </c>
      <c r="H214" s="4">
        <f t="shared" si="39"/>
        <v>0</v>
      </c>
      <c r="I214" s="5">
        <f t="shared" si="54"/>
        <v>0</v>
      </c>
      <c r="J214" s="9">
        <f t="shared" si="55"/>
        <v>0</v>
      </c>
      <c r="K214" s="7">
        <f t="shared" si="56"/>
        <v>0</v>
      </c>
      <c r="L214" s="5">
        <f t="shared" si="57"/>
        <v>0</v>
      </c>
      <c r="M214" s="6">
        <f t="shared" si="58"/>
        <v>0</v>
      </c>
      <c r="N214" s="2"/>
    </row>
    <row r="215" spans="1:16" ht="14.25" thickBot="1" thickTop="1">
      <c r="A215" s="24">
        <v>191</v>
      </c>
      <c r="B215" s="24"/>
      <c r="C215" s="24"/>
      <c r="D215" s="24"/>
      <c r="E215" s="24">
        <f t="shared" si="38"/>
        <v>0</v>
      </c>
      <c r="F215" s="24"/>
      <c r="G215" s="24">
        <f t="shared" si="46"/>
        <v>0</v>
      </c>
      <c r="H215" s="24">
        <f t="shared" si="39"/>
        <v>0</v>
      </c>
      <c r="I215" s="24">
        <f t="shared" si="47"/>
        <v>0</v>
      </c>
      <c r="J215" s="24">
        <f t="shared" si="49"/>
        <v>0</v>
      </c>
      <c r="K215" s="24"/>
      <c r="L215" s="24"/>
      <c r="M215" s="25"/>
      <c r="O215">
        <f t="shared" si="45"/>
        <v>0</v>
      </c>
      <c r="P215">
        <f>C215*ABS(D215-O$217)</f>
        <v>0</v>
      </c>
    </row>
    <row r="216" spans="1:16" ht="13.5" thickTop="1">
      <c r="A216" s="23" t="s">
        <v>15</v>
      </c>
      <c r="B216" s="3"/>
      <c r="C216" s="3">
        <f>SUM(C25:C215)</f>
        <v>175780</v>
      </c>
      <c r="D216" s="3">
        <f>SUM(D25:D215)</f>
        <v>28755</v>
      </c>
      <c r="E216" s="3">
        <f>SUM(E25:E215)</f>
        <v>3331.371951219511</v>
      </c>
      <c r="F216" s="3"/>
      <c r="G216" s="4">
        <f>SUM(G25:G215)</f>
        <v>416.8303446793314</v>
      </c>
      <c r="H216" s="28">
        <f>SUM(H25:H215)</f>
        <v>164.1064349131226</v>
      </c>
      <c r="I216" s="3"/>
      <c r="J216" s="3"/>
      <c r="K216" s="28">
        <f>SUM(K25:K215)</f>
        <v>253.55113636363637</v>
      </c>
      <c r="L216" s="8">
        <f>SUM(L25:L215)</f>
        <v>0.9999999999999998</v>
      </c>
      <c r="M216" s="4">
        <f>SUM(M25:M215)</f>
        <v>0.9819907274886969</v>
      </c>
      <c r="O216">
        <f>SUM(O25:O215)</f>
        <v>29618000</v>
      </c>
      <c r="P216" s="21">
        <f>SUM(P25:P215)</f>
        <v>8110491.182159516</v>
      </c>
    </row>
    <row r="217" spans="1:15" ht="13.5" thickBo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O217" s="21">
        <f>O216/C216</f>
        <v>168.49470929571055</v>
      </c>
    </row>
    <row r="218" spans="1:13" ht="12.75">
      <c r="A218" s="61" t="s">
        <v>1</v>
      </c>
      <c r="B218" s="18"/>
      <c r="C218" s="61" t="s">
        <v>2</v>
      </c>
      <c r="D218" s="61" t="s">
        <v>3</v>
      </c>
      <c r="E218" s="35"/>
      <c r="F218" s="18"/>
      <c r="G218" s="61" t="s">
        <v>4</v>
      </c>
      <c r="H218" s="61" t="s">
        <v>5</v>
      </c>
      <c r="I218" s="61" t="s">
        <v>6</v>
      </c>
      <c r="J218" s="61" t="s">
        <v>7</v>
      </c>
      <c r="K218" s="61" t="s">
        <v>8</v>
      </c>
      <c r="L218" s="61" t="s">
        <v>9</v>
      </c>
      <c r="M218" s="61" t="s">
        <v>10</v>
      </c>
    </row>
    <row r="219" spans="1:13" ht="12.75">
      <c r="A219" s="61"/>
      <c r="B219" s="18"/>
      <c r="C219" s="61"/>
      <c r="D219" s="61"/>
      <c r="E219" s="35"/>
      <c r="F219" s="18"/>
      <c r="G219" s="61"/>
      <c r="H219" s="61"/>
      <c r="I219" s="61"/>
      <c r="J219" s="61"/>
      <c r="K219" s="61"/>
      <c r="L219" s="61"/>
      <c r="M219" s="61"/>
    </row>
    <row r="220" spans="1:13" ht="13.5" thickBot="1">
      <c r="A220" s="62"/>
      <c r="B220" s="19"/>
      <c r="C220" s="62"/>
      <c r="D220" s="62"/>
      <c r="E220" s="36"/>
      <c r="F220" s="19"/>
      <c r="G220" s="62"/>
      <c r="H220" s="62"/>
      <c r="I220" s="62"/>
      <c r="J220" s="62"/>
      <c r="K220" s="62"/>
      <c r="L220" s="62"/>
      <c r="M220" s="6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18:L220"/>
    <mergeCell ref="M218:M220"/>
    <mergeCell ref="L22:L24"/>
    <mergeCell ref="M22:M24"/>
    <mergeCell ref="K22:K24"/>
    <mergeCell ref="J218:J220"/>
    <mergeCell ref="K218:K220"/>
    <mergeCell ref="A218:A220"/>
    <mergeCell ref="C218:C220"/>
    <mergeCell ref="D218:D220"/>
    <mergeCell ref="G218:G220"/>
    <mergeCell ref="H218:H220"/>
    <mergeCell ref="I218:I220"/>
  </mergeCells>
  <conditionalFormatting sqref="M25:M21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1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1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2008-07-10T18:39:42Z</cp:lastPrinted>
  <dcterms:created xsi:type="dcterms:W3CDTF">2002-09-25T14:19:03Z</dcterms:created>
  <dcterms:modified xsi:type="dcterms:W3CDTF">2011-05-24T13:22:41Z</dcterms:modified>
  <cp:category/>
  <cp:version/>
  <cp:contentType/>
  <cp:contentStatus/>
</cp:coreProperties>
</file>