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57C" lockStructure="1"/>
  <bookViews>
    <workbookView xWindow="240" yWindow="600" windowWidth="21075" windowHeight="8790" tabRatio="527"/>
  </bookViews>
  <sheets>
    <sheet name="OMP Template" sheetId="1" r:id="rId1"/>
    <sheet name="Sheet2" sheetId="2" state="hidden" r:id="rId2"/>
    <sheet name="OMP Background" sheetId="3" r:id="rId3"/>
  </sheets>
  <definedNames>
    <definedName name="_xlnm._FilterDatabase" localSheetId="0" hidden="1">'OMP Template'!$K$22:$K$25</definedName>
    <definedName name="_xlnm.Criteria" localSheetId="0">'OMP Template'!$K$22:$K$25</definedName>
    <definedName name="_xlnm.Extract" localSheetId="0">'OMP Template'!$L$19</definedName>
    <definedName name="_xlnm.Print_Area" localSheetId="0">'OMP Template'!$C$3:$G$169</definedName>
  </definedNames>
  <calcPr calcId="145621"/>
</workbook>
</file>

<file path=xl/calcChain.xml><?xml version="1.0" encoding="utf-8"?>
<calcChain xmlns="http://schemas.openxmlformats.org/spreadsheetml/2006/main">
  <c r="K32" i="2" l="1"/>
  <c r="G124" i="2"/>
  <c r="G123" i="2" s="1"/>
  <c r="G32" i="2"/>
  <c r="G132" i="2"/>
  <c r="G131" i="2" s="1"/>
  <c r="G140" i="2"/>
  <c r="G139" i="2" s="1"/>
  <c r="G138" i="2" s="1"/>
  <c r="G137" i="2" s="1"/>
  <c r="G136" i="2" s="1"/>
  <c r="G135" i="2" s="1"/>
  <c r="G134" i="2" s="1"/>
  <c r="C63" i="1"/>
  <c r="C106" i="1" l="1"/>
  <c r="G130" i="2"/>
  <c r="G129" i="2" s="1"/>
  <c r="G111" i="2"/>
  <c r="G110" i="2" s="1"/>
  <c r="G109" i="2" s="1"/>
  <c r="G108" i="2" s="1"/>
  <c r="G121" i="2"/>
  <c r="G120" i="2" s="1"/>
  <c r="C66" i="1"/>
  <c r="C121" i="1" s="1"/>
  <c r="G26" i="2" l="1"/>
  <c r="G25" i="2" s="1"/>
  <c r="G24" i="2" s="1"/>
  <c r="G23" i="2" s="1"/>
  <c r="G22" i="2" s="1"/>
  <c r="G21" i="2" s="1"/>
  <c r="G20" i="2" s="1"/>
  <c r="G19" i="2" s="1"/>
  <c r="G18" i="2" s="1"/>
  <c r="G17" i="2" s="1"/>
  <c r="G16" i="2" s="1"/>
  <c r="G15" i="2" s="1"/>
  <c r="G14" i="2" s="1"/>
  <c r="G13" i="2" s="1"/>
  <c r="G12" i="2" s="1"/>
  <c r="G66" i="2" l="1"/>
  <c r="G65" i="2" l="1"/>
  <c r="G64" i="2" s="1"/>
  <c r="L39" i="2"/>
  <c r="L38" i="2" s="1"/>
  <c r="L37" i="2" s="1"/>
  <c r="L36" i="2" s="1"/>
  <c r="L35" i="2" s="1"/>
  <c r="G118" i="2" l="1"/>
  <c r="G117" i="2" s="1"/>
  <c r="H91" i="2"/>
  <c r="H90" i="2" s="1"/>
  <c r="H89" i="2" s="1"/>
  <c r="H88" i="2" s="1"/>
  <c r="G78" i="2"/>
  <c r="G77" i="2" s="1"/>
  <c r="G76" i="2" s="1"/>
  <c r="G75" i="2" s="1"/>
  <c r="G74" i="2" s="1"/>
  <c r="G73" i="2" s="1"/>
  <c r="G71" i="2"/>
  <c r="G70" i="2" s="1"/>
  <c r="G69" i="2" s="1"/>
  <c r="G68" i="2" s="1"/>
  <c r="G62" i="2"/>
  <c r="G61" i="2" s="1"/>
  <c r="G56" i="2"/>
  <c r="G55" i="2" s="1"/>
  <c r="G54" i="2" s="1"/>
  <c r="H51" i="2"/>
  <c r="H50" i="2" s="1"/>
  <c r="H49" i="2" s="1"/>
  <c r="H48" i="2" s="1"/>
  <c r="K51" i="2"/>
  <c r="K50" i="2" s="1"/>
  <c r="K49" i="2" s="1"/>
  <c r="K48" i="2" s="1"/>
  <c r="K47" i="2" s="1"/>
  <c r="K46" i="2" s="1"/>
  <c r="K45" i="2" s="1"/>
  <c r="K43" i="2"/>
  <c r="K42" i="2" s="1"/>
  <c r="K41" i="2" s="1"/>
  <c r="E51" i="1" s="1"/>
  <c r="J51" i="2"/>
  <c r="J50" i="2" s="1"/>
  <c r="J49" i="2" s="1"/>
  <c r="J48" i="2" s="1"/>
  <c r="J47" i="2" s="1"/>
  <c r="J46" i="2" s="1"/>
  <c r="J45" i="2" s="1"/>
  <c r="J43" i="2"/>
  <c r="J42" i="2" s="1"/>
  <c r="J41" i="2" s="1"/>
  <c r="E50" i="1" s="1"/>
  <c r="I51" i="2"/>
  <c r="I50" i="2" s="1"/>
  <c r="I49" i="2" s="1"/>
  <c r="I48" i="2" s="1"/>
  <c r="I47" i="2" s="1"/>
  <c r="I46" i="2" s="1"/>
  <c r="I45" i="2" s="1"/>
  <c r="I43" i="2"/>
  <c r="I42" i="2" s="1"/>
  <c r="I41" i="2" s="1"/>
  <c r="E49" i="1" s="1"/>
  <c r="G106" i="2"/>
  <c r="G105" i="2" s="1"/>
  <c r="G104" i="2" s="1"/>
  <c r="G102" i="2"/>
  <c r="G101" i="2" s="1"/>
  <c r="G100" i="2" s="1"/>
  <c r="G96" i="2"/>
  <c r="G95" i="2" s="1"/>
  <c r="G94" i="2" s="1"/>
  <c r="K91" i="2"/>
  <c r="K90" i="2" s="1"/>
  <c r="K89" i="2" s="1"/>
  <c r="K88" i="2" s="1"/>
  <c r="K87" i="2" s="1"/>
  <c r="K86" i="2" s="1"/>
  <c r="K85" i="2" s="1"/>
  <c r="J91" i="2"/>
  <c r="J90" i="2" s="1"/>
  <c r="J89" i="2" s="1"/>
  <c r="J88" i="2" s="1"/>
  <c r="J87" i="2" s="1"/>
  <c r="J86" i="2" s="1"/>
  <c r="J85" i="2" s="1"/>
  <c r="I91" i="2"/>
  <c r="I90" i="2" s="1"/>
  <c r="I89" i="2" s="1"/>
  <c r="I88" i="2" s="1"/>
  <c r="I87" i="2" s="1"/>
  <c r="I86" i="2" s="1"/>
  <c r="I85" i="2" s="1"/>
  <c r="G91" i="2"/>
  <c r="G90" i="2" s="1"/>
  <c r="G89" i="2" s="1"/>
  <c r="G88" i="2" s="1"/>
  <c r="G87" i="2" s="1"/>
  <c r="G86" i="2" s="1"/>
  <c r="G85" i="2" s="1"/>
  <c r="K83" i="2"/>
  <c r="K82" i="2" s="1"/>
  <c r="K81" i="2" s="1"/>
  <c r="J83" i="2"/>
  <c r="J82" i="2" s="1"/>
  <c r="J81" i="2" s="1"/>
  <c r="H83" i="2"/>
  <c r="H82" i="2" s="1"/>
  <c r="H81" i="2" s="1"/>
  <c r="I83" i="2"/>
  <c r="I82" i="2" s="1"/>
  <c r="I81" i="2" s="1"/>
  <c r="G83" i="2"/>
  <c r="G82" i="2" s="1"/>
  <c r="H43" i="2"/>
  <c r="H42" i="2" s="1"/>
  <c r="H41" i="2" s="1"/>
  <c r="E48" i="1" s="1"/>
  <c r="G43" i="2"/>
  <c r="G42" i="2" s="1"/>
  <c r="G41" i="2" s="1"/>
  <c r="E47" i="1" s="1"/>
  <c r="C47" i="1"/>
  <c r="G81" i="2" l="1"/>
  <c r="G60" i="2"/>
  <c r="G59" i="2" s="1"/>
  <c r="G58" i="2" s="1"/>
  <c r="G65" i="1" s="1"/>
  <c r="G116" i="2"/>
  <c r="G115" i="2" s="1"/>
  <c r="G114" i="2" s="1"/>
  <c r="G99" i="2"/>
  <c r="G98" i="2" s="1"/>
  <c r="H87" i="2"/>
  <c r="H86" i="2" s="1"/>
  <c r="H85" i="2" s="1"/>
  <c r="H47" i="2"/>
  <c r="H46" i="2" s="1"/>
  <c r="G69" i="1"/>
  <c r="G68" i="1"/>
  <c r="G113" i="2" l="1"/>
  <c r="H45" i="2"/>
  <c r="E56" i="1" s="1"/>
  <c r="G64" i="1"/>
  <c r="E57" i="1"/>
  <c r="G51" i="2"/>
  <c r="G50" i="2" s="1"/>
  <c r="G49" i="2" s="1"/>
  <c r="G48" i="2" s="1"/>
  <c r="G47" i="2" l="1"/>
  <c r="G46" i="2" s="1"/>
  <c r="G45" i="2" s="1"/>
  <c r="E55" i="1" s="1"/>
  <c r="G67" i="1"/>
  <c r="E59" i="1"/>
  <c r="E58" i="1"/>
  <c r="C69" i="1" l="1"/>
  <c r="C68" i="1"/>
  <c r="C67" i="1"/>
  <c r="C126" i="1" s="1"/>
  <c r="C65" i="1"/>
  <c r="C116" i="1" s="1"/>
  <c r="C64" i="1"/>
  <c r="C111" i="1" s="1"/>
  <c r="C59" i="1"/>
  <c r="C58" i="1"/>
  <c r="C57" i="1"/>
  <c r="C56" i="1"/>
  <c r="C55" i="1"/>
  <c r="C51" i="1"/>
  <c r="C50" i="1"/>
  <c r="C49" i="1"/>
  <c r="C48" i="1"/>
  <c r="K31" i="2"/>
  <c r="K26" i="2"/>
  <c r="K25" i="2" s="1"/>
  <c r="K24" i="2" s="1"/>
  <c r="K23" i="2" s="1"/>
  <c r="K39" i="2"/>
  <c r="K38" i="2" s="1"/>
  <c r="J39" i="2"/>
  <c r="J38" i="2" s="1"/>
  <c r="I39" i="2"/>
  <c r="I38" i="2" s="1"/>
  <c r="I37" i="2" s="1"/>
  <c r="I36" i="2" s="1"/>
  <c r="H39" i="2"/>
  <c r="H38" i="2" s="1"/>
  <c r="H37" i="2" s="1"/>
  <c r="H36" i="2" s="1"/>
  <c r="H35" i="2" s="1"/>
  <c r="G36" i="1" s="1"/>
  <c r="G39" i="2"/>
  <c r="G38" i="2" s="1"/>
  <c r="J32" i="2"/>
  <c r="I32" i="2"/>
  <c r="I31" i="2" s="1"/>
  <c r="I30" i="2" s="1"/>
  <c r="E28" i="1" s="1"/>
  <c r="H32" i="2"/>
  <c r="H31" i="2" s="1"/>
  <c r="H30" i="2" s="1"/>
  <c r="E27" i="1" s="1"/>
  <c r="G57" i="1" l="1"/>
  <c r="G56" i="1"/>
  <c r="C131" i="1"/>
  <c r="C136" i="1"/>
  <c r="K30" i="2"/>
  <c r="E30" i="1" s="1"/>
  <c r="K22" i="2"/>
  <c r="K21" i="2" s="1"/>
  <c r="K20" i="2" s="1"/>
  <c r="K19" i="2" s="1"/>
  <c r="K18" i="2" s="1"/>
  <c r="K17" i="2" s="1"/>
  <c r="K37" i="2"/>
  <c r="K36" i="2" s="1"/>
  <c r="K35" i="2" s="1"/>
  <c r="G40" i="1" s="1"/>
  <c r="J37" i="2"/>
  <c r="J36" i="2" s="1"/>
  <c r="J35" i="2" s="1"/>
  <c r="I35" i="2"/>
  <c r="G38" i="1" s="1"/>
  <c r="G37" i="2"/>
  <c r="G36" i="2" s="1"/>
  <c r="J31" i="2"/>
  <c r="J30" i="2" s="1"/>
  <c r="E29" i="1" s="1"/>
  <c r="J26" i="2"/>
  <c r="J25" i="2" s="1"/>
  <c r="J24" i="2" s="1"/>
  <c r="J23" i="2" s="1"/>
  <c r="J22" i="2" s="1"/>
  <c r="I26" i="2"/>
  <c r="I25" i="2" s="1"/>
  <c r="I24" i="2" s="1"/>
  <c r="I23" i="2" s="1"/>
  <c r="I22" i="2" s="1"/>
  <c r="I21" i="2" s="1"/>
  <c r="I20" i="2" s="1"/>
  <c r="I19" i="2" s="1"/>
  <c r="I18" i="2" s="1"/>
  <c r="I17" i="2" s="1"/>
  <c r="I16" i="2" s="1"/>
  <c r="I15" i="2" s="1"/>
  <c r="H26" i="2"/>
  <c r="H25" i="2" s="1"/>
  <c r="H24" i="2" s="1"/>
  <c r="H23" i="2" s="1"/>
  <c r="H22" i="2" s="1"/>
  <c r="H21" i="2" s="1"/>
  <c r="H20" i="2" s="1"/>
  <c r="H19" i="2" s="1"/>
  <c r="H18" i="2" s="1"/>
  <c r="H17" i="2" s="1"/>
  <c r="H16" i="2" s="1"/>
  <c r="H15" i="2" s="1"/>
  <c r="H14" i="2" s="1"/>
  <c r="H13" i="2" s="1"/>
  <c r="H12" i="2" s="1"/>
  <c r="G59" i="1" l="1"/>
  <c r="G58" i="1"/>
  <c r="J21" i="2"/>
  <c r="J20" i="2" s="1"/>
  <c r="J19" i="2" s="1"/>
  <c r="J18" i="2" s="1"/>
  <c r="J17" i="2" s="1"/>
  <c r="I14" i="2"/>
  <c r="I13" i="2" s="1"/>
  <c r="I12" i="2" s="1"/>
  <c r="I11" i="2" s="1"/>
  <c r="I10" i="2" s="1"/>
  <c r="I9" i="2" s="1"/>
  <c r="E21" i="1" s="1"/>
  <c r="G35" i="2"/>
  <c r="G49" i="1" l="1"/>
  <c r="G34" i="2"/>
  <c r="G34" i="1"/>
  <c r="G35" i="1"/>
  <c r="G31" i="2"/>
  <c r="K16" i="2"/>
  <c r="K15" i="2" s="1"/>
  <c r="K14" i="2" s="1"/>
  <c r="K13" i="2" s="1"/>
  <c r="K12" i="2" s="1"/>
  <c r="K11" i="2" s="1"/>
  <c r="K10" i="2" s="1"/>
  <c r="K9" i="2" s="1"/>
  <c r="E23" i="1" s="1"/>
  <c r="J16" i="2"/>
  <c r="J15" i="2" s="1"/>
  <c r="J14" i="2" s="1"/>
  <c r="J13" i="2" s="1"/>
  <c r="J12" i="2" s="1"/>
  <c r="J11" i="2" s="1"/>
  <c r="J10" i="2" s="1"/>
  <c r="J9" i="2" s="1"/>
  <c r="E22" i="1" s="1"/>
  <c r="H11" i="2"/>
  <c r="H10" i="2" s="1"/>
  <c r="H9" i="2" s="1"/>
  <c r="E20" i="1" s="1"/>
  <c r="G11" i="2"/>
  <c r="G10" i="2" s="1"/>
  <c r="G51" i="1" l="1"/>
  <c r="G50" i="1"/>
  <c r="G48" i="1"/>
  <c r="G30" i="2"/>
  <c r="E26" i="1" s="1"/>
  <c r="G9" i="2"/>
  <c r="E19" i="1" s="1"/>
  <c r="G66" i="1"/>
  <c r="G128" i="2"/>
  <c r="G127" i="2" s="1"/>
  <c r="G126" i="2" s="1"/>
  <c r="G55" i="1" l="1"/>
  <c r="G47" i="1"/>
  <c r="G63" i="1"/>
  <c r="G71" i="1" l="1"/>
</calcChain>
</file>

<file path=xl/comments1.xml><?xml version="1.0" encoding="utf-8"?>
<comments xmlns="http://schemas.openxmlformats.org/spreadsheetml/2006/main">
  <authors>
    <author>Jerry</author>
  </authors>
  <commentList>
    <comment ref="C18" authorId="0">
      <text>
        <r>
          <rPr>
            <sz val="9"/>
            <color indexed="81"/>
            <rFont val="Tahoma"/>
            <family val="2"/>
          </rPr>
          <t>In the cells below select from the drop down list the species and type of housing that best describes animal housing at the site. You may select one cell for multiple units of the same type of housing then provide a brief description in the cell to the right and the total square feet under "Area Sq. Ft.". Be sure to leave unneeded cells blank.</t>
        </r>
      </text>
    </comment>
    <comment ref="D18" authorId="0">
      <text>
        <r>
          <rPr>
            <sz val="9"/>
            <color indexed="81"/>
            <rFont val="Tahoma"/>
            <family val="2"/>
          </rPr>
          <t>Provide a brief description of each facility. It may be as brief as "4 free stall barns, see attached for dimensions of each barn" or "2 swine finishing barns: 80' x 200' each".</t>
        </r>
      </text>
    </comment>
    <comment ref="F18" authorId="0">
      <text>
        <r>
          <rPr>
            <sz val="9"/>
            <color indexed="81"/>
            <rFont val="Tahoma"/>
            <family val="2"/>
          </rPr>
          <t xml:space="preserve">Enter the total square feet of animal area for the animal housing listed on each line. For more information on entering data and calculating animal area select the “OMP Background” tab among worksheet tabs below.
</t>
        </r>
      </text>
    </comment>
    <comment ref="C25" authorId="0">
      <text>
        <r>
          <rPr>
            <sz val="9"/>
            <color indexed="81"/>
            <rFont val="Tahoma"/>
            <family val="2"/>
          </rPr>
          <t>In the cells below select from the drop down list the manure handling and storage system that best describes those used at the site. You may select one cell for multiple facilities of the same type. Enter the total square feet of the facilities under "Area Sq. Ft.". Be sure to leave unneeded cells blank.</t>
        </r>
      </text>
    </comment>
    <comment ref="D25" authorId="0">
      <text>
        <r>
          <rPr>
            <sz val="9"/>
            <color indexed="81"/>
            <rFont val="Tahoma"/>
            <family val="2"/>
          </rPr>
          <t xml:space="preserve">Provide a brief description for each manure facility selected. It may be as brief as "East earthen storage pond and heifer barn pond" or "Primary and secondary earthen storages". 
</t>
        </r>
      </text>
    </comment>
    <comment ref="F25" authorId="0">
      <text>
        <r>
          <rPr>
            <sz val="9"/>
            <color indexed="81"/>
            <rFont val="Tahoma"/>
            <family val="2"/>
          </rPr>
          <t xml:space="preserve">Enter the total surface area (sq. feet) for the manure facility listed on each line. For outdoor manure storage structures calculate the surface area at the level when the storage is considered normally full.
</t>
        </r>
      </text>
    </comment>
    <comment ref="C33" authorId="0">
      <text>
        <r>
          <rPr>
            <sz val="9"/>
            <color indexed="81"/>
            <rFont val="Tahoma"/>
            <family val="2"/>
          </rPr>
          <t xml:space="preserve">Listed below are additional odor sources which are not considered in OFFSET. The "Odor Potential" on the right in column G gives the worst case evaluation. Below in section 2 "Current odor control practices", and in the text boxes, users are provided the opportunity to provide greater detail on each odor source.
</t>
        </r>
      </text>
    </comment>
    <comment ref="D46" authorId="0">
      <text>
        <r>
          <rPr>
            <sz val="9"/>
            <color indexed="81"/>
            <rFont val="Tahoma"/>
            <family val="2"/>
          </rPr>
          <t xml:space="preserve">From the drop down list in the cells below select the odor control practice currently used for each animal housing facility listed on the left. Select "None" if the listed practices do not match the practice currently used or if there hasn't been an odor control practice implemented.
</t>
        </r>
      </text>
    </comment>
    <comment ref="F46" authorId="0">
      <text>
        <r>
          <rPr>
            <sz val="9"/>
            <color indexed="81"/>
            <rFont val="Tahoma"/>
            <family val="2"/>
          </rPr>
          <t xml:space="preserve">New or emerging odor reduction practices may not have been included in OFFSET. Incorporate additional odor reduction factors currently used on the site in these cells. Factors must be a result of third party research and published in a peer reviewed publication. The text box below titled "Description of additional reduction factor" must also be complete. The factor used in these cells is the inverse of the odor reduction i.e. a 90% odor reduction has a factor of 0.10.
The text box below titled "Current odor control practices without odor reduction factors" should be used to discuss odor control practices that are not as well documented. Examples of these practices are vegetative buffers or some commercial manure additives.
</t>
        </r>
      </text>
    </comment>
    <comment ref="D54" authorId="0">
      <text>
        <r>
          <rPr>
            <sz val="9"/>
            <color indexed="81"/>
            <rFont val="Tahoma"/>
            <family val="2"/>
          </rPr>
          <t xml:space="preserve">From the drop down list in the cells below select the odor control practice currently used for each manure storage facility listed on the left. Select "None" if the listed practices do not match the practice currently used or if there hasn't been an odor control practice implemented.
</t>
        </r>
      </text>
    </comment>
    <comment ref="F54" authorId="0">
      <text>
        <r>
          <rPr>
            <sz val="9"/>
            <color indexed="81"/>
            <rFont val="Tahoma"/>
            <family val="2"/>
          </rPr>
          <t>New or emerging odor reduction practices may not have been included in OFFSET. Incorporate additional odor reduction factors currently used on the site in these cells. Factors must be a result of third party research and published in a peer reviewed publication. The text box below titled "Description of additional reduction factor" must also be complete. The factor used in these cells is the inverse of the odor reduction i.e. a 90% odor reduction has a factor of 0.10.
The text box below titled "Current odor control practices  without odor reduction factors" should be used to discuss odor control practices that are not as well documented. Examples of these practices are vegetative buffers or some commercial manure additives.</t>
        </r>
      </text>
    </comment>
    <comment ref="D62" authorId="0">
      <text>
        <r>
          <rPr>
            <sz val="9"/>
            <color indexed="81"/>
            <rFont val="Tahoma"/>
            <family val="2"/>
          </rPr>
          <t xml:space="preserve">From the drop down list in each cell select the  practice currently used for each source listed on the left. In the text boxes below users are also provided the opportunity to describe additional management practices used to mitigate odors from these sources.
</t>
        </r>
      </text>
    </comment>
    <comment ref="C106" authorId="0">
      <text>
        <r>
          <rPr>
            <sz val="9"/>
            <color indexed="81"/>
            <rFont val="Tahoma"/>
            <family val="2"/>
          </rPr>
          <t xml:space="preserve">Collection and transfer of manure refers to the movement of manure from the barn to the storage structure. Slatted barns over deep pits don’t have a collection and transfer system. Slatted barns with shallow gutters that flush to a large outdoor earthen storage are a good example of a collection and transfer system. Dairy farms using a vacuum tank to collect manure and haul to a manure storage structure have a true collection and transfer system. Practices that impact odor include how often and time of day the manure is transferred, discharge point of the transfer channel or pipe and if the transfer channel is open and exposed or enclosed. 
</t>
        </r>
      </text>
    </comment>
    <comment ref="C111" authorId="0">
      <text>
        <r>
          <rPr>
            <sz val="9"/>
            <color indexed="81"/>
            <rFont val="Tahoma"/>
            <family val="2"/>
          </rPr>
          <t xml:space="preserve">Odor control practices may include the time of day the manure is agitated or how it is agitated i.e. sprayed above the surface or below. 
</t>
        </r>
      </text>
    </comment>
    <comment ref="C116" authorId="0">
      <text>
        <r>
          <rPr>
            <sz val="9"/>
            <color indexed="81"/>
            <rFont val="Tahoma"/>
            <family val="2"/>
          </rPr>
          <t>As the fields for manure application move away from the farmstead a new set of residents are impacted by the farm operation. Discuss here practices that reduce odor associated with manure spreading. Include the percent of manure injected or immediately incorporated. For surfaced applied manure on no-till fields or harvested hay, discuss the time of day manure will be applied and the days when manure will not be spread i.e. weekends and/or holidays.</t>
        </r>
      </text>
    </comment>
    <comment ref="C121" authorId="0">
      <text>
        <r>
          <rPr>
            <sz val="9"/>
            <color indexed="81"/>
            <rFont val="Tahoma"/>
            <family val="2"/>
          </rPr>
          <t xml:space="preserve">Odor control practices may include taking into consideration the distance the pile is from nearby residents, covering the pile with a fresh bio-cap or fleece blanket and time of year and length of time the manure sets in the fields.
</t>
        </r>
      </text>
    </comment>
    <comment ref="C126" authorId="0">
      <text>
        <r>
          <rPr>
            <sz val="9"/>
            <color indexed="81"/>
            <rFont val="Tahoma"/>
            <family val="2"/>
          </rPr>
          <t xml:space="preserve">Describe the stored feed. Is feed covered and in good condition or is there evidence of spoilage? Is the face of the silage pile kept clean and square? Is there feed accumulating at the base of the pile?
</t>
        </r>
      </text>
    </comment>
    <comment ref="C131" authorId="0">
      <text>
        <r>
          <rPr>
            <sz val="9"/>
            <color indexed="81"/>
            <rFont val="Tahoma"/>
            <family val="2"/>
          </rPr>
          <t xml:space="preserve">Odor concerns associated with feed processing include spilled feed left to spoil, poor feed stacked off to the side and water and leachate that accumulate and pond around the feed processing area. Describe here the practices used to limit odors associated with feed processing and the surrounding feed storage area.
</t>
        </r>
      </text>
    </comment>
    <comment ref="C136" authorId="0">
      <text>
        <r>
          <rPr>
            <sz val="9"/>
            <color indexed="81"/>
            <rFont val="Tahoma"/>
            <family val="2"/>
          </rPr>
          <t xml:space="preserve">Describe the mortality disposal method. Are all state regulations for mortality disposal being followed?
</t>
        </r>
      </text>
    </comment>
  </commentList>
</comments>
</file>

<file path=xl/sharedStrings.xml><?xml version="1.0" encoding="utf-8"?>
<sst xmlns="http://schemas.openxmlformats.org/spreadsheetml/2006/main" count="292" uniqueCount="167">
  <si>
    <t>Swine</t>
  </si>
  <si>
    <t>Cattle</t>
  </si>
  <si>
    <t>Poultry</t>
  </si>
  <si>
    <t>Species</t>
  </si>
  <si>
    <t>Animal Type</t>
  </si>
  <si>
    <t>Housing Type</t>
  </si>
  <si>
    <t>Odor Emission Number (Rate)</t>
  </si>
  <si>
    <t>Beef/Dairy</t>
  </si>
  <si>
    <t>Dirt/Concrete lot</t>
  </si>
  <si>
    <t>Dairy</t>
  </si>
  <si>
    <t>Free Stall, Scrape or Deep Pit       Loose Housing</t>
  </si>
  <si>
    <t>Tie Stall, Scrape</t>
  </si>
  <si>
    <t>Gestation</t>
  </si>
  <si>
    <t>Deep Pit, Natural or Mech. Vent.</t>
  </si>
  <si>
    <t>Pull Plug, Natural or Mech. Vent.</t>
  </si>
  <si>
    <t>Farrowing</t>
  </si>
  <si>
    <t>Nursery</t>
  </si>
  <si>
    <t>Deep Pit or Pull Plug,                                         Natural or Mechanical Vent.</t>
  </si>
  <si>
    <t>Finishing</t>
  </si>
  <si>
    <t>Hoop Barn, Deep Bedded , Scrape</t>
  </si>
  <si>
    <t>Cargill (Open Front), Scrape;                                Loose Housing, Scrape;                                    Open Concrete Lot, Scrape</t>
  </si>
  <si>
    <t>Broiler</t>
  </si>
  <si>
    <t>Litter</t>
  </si>
  <si>
    <t>Turkey</t>
  </si>
  <si>
    <t>Dairy: Loose Housing</t>
  </si>
  <si>
    <t>Swine: Gestation, Pull Plug, Natural or Mech. Vent.</t>
  </si>
  <si>
    <t>Swine: Gestation, Deep pit, Natural or Mech. Vent.</t>
  </si>
  <si>
    <t>Swine: Farrowing, Pull Plug, Natural or Mech. Vent.</t>
  </si>
  <si>
    <t>Swine: Nursery, Deep Pit, Natural or Mech. Vent.</t>
  </si>
  <si>
    <t>Swine: Finish, Deep Pit, Natural or Mech. Vent.</t>
  </si>
  <si>
    <t>Swine: Nursery, Pull Plug, Natural or Mech. Vent.</t>
  </si>
  <si>
    <t>Poultry: Broiler, Litter</t>
  </si>
  <si>
    <t>Poultry: Turkey, Litter</t>
  </si>
  <si>
    <t>Swine: Finish, Hoop Barn, Deep Bedded, Scrape</t>
  </si>
  <si>
    <t>Swine: Finish, Pull Plug, Natural or Mech. Vent.</t>
  </si>
  <si>
    <t>Swine: Finish, Cargil (Open Front), Scrape</t>
  </si>
  <si>
    <t>Swine: Finish, Loose Housing, Scrape</t>
  </si>
  <si>
    <t>Swine: Finish, Open Concrete Lot, Scrape</t>
  </si>
  <si>
    <t>Animal species and housing type</t>
  </si>
  <si>
    <t>Beef or Dairy: Dirt or Concrete Lot</t>
  </si>
  <si>
    <t>Dairy: Free Stall, Scrape or Deep Pit</t>
  </si>
  <si>
    <t>Dairy: Tie Stall, Scrape</t>
  </si>
  <si>
    <t>Factor</t>
  </si>
  <si>
    <t>Area</t>
  </si>
  <si>
    <t>Sq. Ft.</t>
  </si>
  <si>
    <t>Number</t>
  </si>
  <si>
    <t>Odor Emission Numbers for Liquid or Solid Manure Storages</t>
  </si>
  <si>
    <t>Storage Type</t>
  </si>
  <si>
    <t>Earthen Basin, Single or Multiple Cells</t>
  </si>
  <si>
    <t>Steel or Concrete Tank, Above or Below Ground</t>
  </si>
  <si>
    <t>Crusted Solid Manure Stockpile</t>
  </si>
  <si>
    <t>Liquid or solid manure storage structures</t>
  </si>
  <si>
    <t>Manure land application</t>
  </si>
  <si>
    <t>Mortality handling</t>
  </si>
  <si>
    <t>Other odor sources</t>
  </si>
  <si>
    <t>Feed processing and feed storage area</t>
  </si>
  <si>
    <t xml:space="preserve">Odor </t>
  </si>
  <si>
    <t>Potential</t>
  </si>
  <si>
    <t>Description</t>
  </si>
  <si>
    <t>Other identified odor sources</t>
  </si>
  <si>
    <t>factor</t>
  </si>
  <si>
    <t>reduction</t>
  </si>
  <si>
    <t>Additional</t>
  </si>
  <si>
    <t>Odor Control Technology Adjustment Factors</t>
  </si>
  <si>
    <t>Odor Control Technology</t>
  </si>
  <si>
    <t>Odor Control Factor</t>
  </si>
  <si>
    <t xml:space="preserve">Biofilter on All Exhaust Fans </t>
  </si>
  <si>
    <t>Geotextile Cover (&gt;=2.4mm or 1 inch)</t>
  </si>
  <si>
    <t>Straw or Natural Crust on Manure</t>
  </si>
  <si>
    <t>2" Thick</t>
  </si>
  <si>
    <t>4" Thick</t>
  </si>
  <si>
    <t>6" Thick</t>
  </si>
  <si>
    <t>8" Thick</t>
  </si>
  <si>
    <t>Impermeable Cover</t>
  </si>
  <si>
    <t>Oil Sprinkling Inside Swine Barns</t>
  </si>
  <si>
    <t>Biofilter exhaust fans</t>
  </si>
  <si>
    <t>Geotextile cover (&gt;= 2.4mm or 1 inch)</t>
  </si>
  <si>
    <t>Impermeable cover</t>
  </si>
  <si>
    <t>Oil sprinkling in swine barns</t>
  </si>
  <si>
    <t>None</t>
  </si>
  <si>
    <t>Manure is not agitated</t>
  </si>
  <si>
    <t>Straw or natural crust on manure : 2" thick</t>
  </si>
  <si>
    <t>Straw or natural crust on manure : 4" thick</t>
  </si>
  <si>
    <t>Straw or natural crust on manure : 6" thick</t>
  </si>
  <si>
    <t>Straw or natural crust on manure : 8" thick</t>
  </si>
  <si>
    <t>Manure is always agitated when pumping</t>
  </si>
  <si>
    <t>Manure is agitated when neighbors aren't at home</t>
  </si>
  <si>
    <t>Manure is immediately incorporated</t>
  </si>
  <si>
    <t>Manure is incorporated within 24 hours</t>
  </si>
  <si>
    <t>Manure is not incorporated</t>
  </si>
  <si>
    <t>Feed is partially covered with some spoilage</t>
  </si>
  <si>
    <t>Feed is uncovered with supstantial spoilage</t>
  </si>
  <si>
    <t>Feed area is clean/no spoiled feed/no standing water</t>
  </si>
  <si>
    <t>Feed area has some spoiled feed/no standing water</t>
  </si>
  <si>
    <t>Feed area has spoiled feed and standing water</t>
  </si>
  <si>
    <t>Manure is direct injected</t>
  </si>
  <si>
    <t>Manure is sold or given away</t>
  </si>
  <si>
    <t>Manure agitation and pumping</t>
  </si>
  <si>
    <t>Low</t>
  </si>
  <si>
    <t>Med/Low</t>
  </si>
  <si>
    <t>Medium</t>
  </si>
  <si>
    <t>Med/High</t>
  </si>
  <si>
    <t>High</t>
  </si>
  <si>
    <t>Stored feed/bunk silo/face of bunk silo</t>
  </si>
  <si>
    <t xml:space="preserve">Current odor control </t>
  </si>
  <si>
    <t>Manure is not incorporated within 24 hours</t>
  </si>
  <si>
    <t>Feed is covered with slight spoilage</t>
  </si>
  <si>
    <t>Other odor sources:</t>
  </si>
  <si>
    <t>Monitoring odor</t>
  </si>
  <si>
    <t>Other community activities</t>
  </si>
  <si>
    <t>Name</t>
  </si>
  <si>
    <t>Farm site</t>
  </si>
  <si>
    <t>Date</t>
  </si>
  <si>
    <t xml:space="preserve"> Emission</t>
  </si>
  <si>
    <t>Odor</t>
  </si>
  <si>
    <t>Emission</t>
  </si>
  <si>
    <t>Current</t>
  </si>
  <si>
    <t>Section 1: Odor Sources</t>
  </si>
  <si>
    <t>Section 2: Current odor control practices</t>
  </si>
  <si>
    <t>Equine: Tie stall, Box stall</t>
  </si>
  <si>
    <t>Odor control practices from OFFSET</t>
  </si>
  <si>
    <t>Other odor control practices</t>
  </si>
  <si>
    <t>Field stacking of manure</t>
  </si>
  <si>
    <t>All feed is manufactured off site and delivered to farm</t>
  </si>
  <si>
    <t>Mortality is disposed of within 12 hrs (Daily)</t>
  </si>
  <si>
    <t>Follows compost guidelines, fresh cover on top of pile</t>
  </si>
  <si>
    <t>Mortality is disposed of after more than 24 hrs after death</t>
  </si>
  <si>
    <t>Moderate compost management, no fresh cover on pile</t>
  </si>
  <si>
    <t>Mortality is disposed of 12 to 24 hrs after death</t>
  </si>
  <si>
    <t>Poor compost/evidence of body parts and/or standing water</t>
  </si>
  <si>
    <t>Manure is not stacked in fields</t>
  </si>
  <si>
    <t>Manure is stacked in fields and discussed in text below</t>
  </si>
  <si>
    <t>Collection and transfer of manure</t>
  </si>
  <si>
    <t>Collection and transfer</t>
  </si>
  <si>
    <t>Manure falls directly into a pit</t>
  </si>
  <si>
    <t>Manure is deep bedded in a barn</t>
  </si>
  <si>
    <t>Manure is pushed using tractor/scraper into storage</t>
  </si>
  <si>
    <t xml:space="preserve">Manure is collected and hauled to storage with vaccum tank </t>
  </si>
  <si>
    <t>Manure is flushed with water to storage</t>
  </si>
  <si>
    <t>Manure is transfered in an enclosed pipe or channel to storage</t>
  </si>
  <si>
    <t>Manure is transferred in an open channel to storage</t>
  </si>
  <si>
    <t xml:space="preserve">Each individual has a unique response to farm odors. Some may find the odor extremely offensive while others may find the same odor a minor annoyance. When odor concerns arise it is difficult to determine if the concerned resident is extremely sensitive or if the odor is extremely offensive. One suggestion is for farm management to ask individuals unrelated to the farm, but whose opinion they trust, to monitor the odor level at the farm. This practice will not appease the concerned resident but will inform the manager if the odors seem excessive. These individuals could be a feed sales person, equipment sales or friend from town.  The monitoring doesn't need to be formal and could be as simple as asking them as they drive into the farm site. In the space below describe the farm's policy for monitoring odor.   </t>
  </si>
  <si>
    <t>Feed is partially covered and has some spoilage</t>
  </si>
  <si>
    <t>Feed is covered (plastic, roof or bin) and has slight spoilage</t>
  </si>
  <si>
    <t>Compost guidelines are followed, fresh cover on pile</t>
  </si>
  <si>
    <t>Impermeable cover including plastic or concrete</t>
  </si>
  <si>
    <t>Click here to select species and housing</t>
  </si>
  <si>
    <t>Click here to select type of manure storage</t>
  </si>
  <si>
    <t>Oil or other dust control products sprinkled in animal area</t>
  </si>
  <si>
    <t>Biofilter connected to all exhaust fans</t>
  </si>
  <si>
    <t>Geotextile cover (&gt;2.4mm or 1 inch thick)</t>
  </si>
  <si>
    <t>Feed is uncovered and has substantial spoilage</t>
  </si>
  <si>
    <t>Mortality is buried, incinerated or hauled away more than 48 hrs. after death</t>
  </si>
  <si>
    <t xml:space="preserve">Description of "Additional reduction factor": </t>
  </si>
  <si>
    <t>Open dialog can sometimes head off or prevent minor issues from advancing into persistent neighborhood conflict. In the space below describe those planned community activities that will help maintain an open dialog between the farm management and those rural residents impacted by the farm's normal functions. These community activities may be as simple as delivering meat to neighbors on holidays, hosting a neighborhood picnic and tour of the farm, regular farm newsletters or just making it a point to stop for a visit at least once a year. Other community activities that should be included are serving on local township or school boards and time volunteered to support local youth programs.</t>
  </si>
  <si>
    <t>Discuss here the odor control practices that will be considered should odor issues develop in the future.</t>
  </si>
  <si>
    <t>Mortality is buried, incinerated or hauled away within 24 to 48 hrs. after death</t>
  </si>
  <si>
    <t>Manure is injected</t>
  </si>
  <si>
    <t>Mortality is buried, incinerated or hauled away within 24 hours</t>
  </si>
  <si>
    <t>Current odor control practices without odor reduction factors:</t>
  </si>
  <si>
    <t>Some odor control methods, such as vegetative buffers, are accepted odor control practices but research to date has not provided a reliable odor control factor that can be incorporated in tools like OFFSET. In the space below describe those odor control practices that could not be included with the factors discussed above but are currently, or will be, incorporated in the management practices on this site.</t>
  </si>
  <si>
    <t>Odor  Management Plan Template for Excel 2007</t>
  </si>
  <si>
    <t xml:space="preserve">On many farms the odor from the housing and manure storage is considered "ingrained" in the system. Odors from the "Other identified odor sources" may actually make significant contributions to the overall farm odor and may be more easily minimized by day to day management practices. Describe the current odor management for each of the identified other odor sources. </t>
  </si>
  <si>
    <t>Incorporating an "Additional reduction factor" into the odor management plan requires the odor control method having been proven by third party research and published in an extension bulletin or peer reviewed article. In the space below provide an explanation of the odor control method, the corresponding reduction factor and a reference to the bulletin or article.</t>
  </si>
  <si>
    <t xml:space="preserve">Total Farm Odor Emission Factor </t>
  </si>
  <si>
    <t>Magnitude</t>
  </si>
  <si>
    <t>Optional odor control practices: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</si>
</sst>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2"/>
      <name val="Arial"/>
      <family val="2"/>
    </font>
    <font>
      <sz val="12"/>
      <name val="Arial"/>
      <family val="2"/>
    </font>
    <font>
      <sz val="11.5"/>
      <name val="Arial"/>
      <family val="2"/>
    </font>
    <font>
      <b/>
      <sz val="13"/>
      <name val="Arial"/>
      <family val="2"/>
    </font>
    <font>
      <b/>
      <sz val="14"/>
      <color theme="1"/>
      <name val="Calibri"/>
      <family val="2"/>
      <scheme val="minor"/>
    </font>
    <font>
      <b/>
      <i/>
      <sz val="11"/>
      <color theme="1"/>
      <name val="Calibri"/>
      <family val="2"/>
      <scheme val="minor"/>
    </font>
    <font>
      <b/>
      <sz val="14"/>
      <name val="Arial"/>
      <family val="2"/>
    </font>
    <font>
      <b/>
      <sz val="11"/>
      <color theme="1"/>
      <name val="Calibri"/>
      <family val="2"/>
      <scheme val="minor"/>
    </font>
    <font>
      <sz val="9"/>
      <color indexed="81"/>
      <name val="Tahoma"/>
      <family val="2"/>
    </font>
    <font>
      <sz val="11"/>
      <name val="Calibri"/>
      <family val="2"/>
      <scheme val="minor"/>
    </font>
    <font>
      <sz val="11"/>
      <color rgb="FFC00000"/>
      <name val="Calibri"/>
      <family val="2"/>
      <scheme val="minor"/>
    </font>
    <font>
      <b/>
      <sz val="12"/>
      <color rgb="FFC00000"/>
      <name val="Calibri"/>
      <family val="2"/>
      <scheme val="minor"/>
    </font>
    <font>
      <b/>
      <sz val="12"/>
      <color theme="1"/>
      <name val="Calibri"/>
      <family val="2"/>
      <scheme val="minor"/>
    </font>
    <font>
      <b/>
      <sz val="12"/>
      <name val="Calibri"/>
      <family val="2"/>
      <scheme val="minor"/>
    </font>
    <font>
      <b/>
      <sz val="11"/>
      <color rgb="FFC00000"/>
      <name val="Calibri"/>
      <family val="2"/>
      <scheme val="minor"/>
    </font>
  </fonts>
  <fills count="14">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indexed="41"/>
        <bgColor indexed="64"/>
      </patternFill>
    </fill>
    <fill>
      <patternFill patternType="solid">
        <fgColor indexed="47"/>
        <bgColor indexed="64"/>
      </patternFill>
    </fill>
    <fill>
      <patternFill patternType="solid">
        <fgColor theme="8" tint="0.5999938962981048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00B05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ck">
        <color rgb="FFC00000"/>
      </left>
      <right style="thick">
        <color rgb="FFC00000"/>
      </right>
      <top style="thick">
        <color rgb="FFC00000"/>
      </top>
      <bottom style="thick">
        <color rgb="FFC00000"/>
      </bottom>
      <diagonal/>
    </border>
    <border>
      <left/>
      <right style="thick">
        <color rgb="FFC00000"/>
      </right>
      <top/>
      <bottom/>
      <diagonal/>
    </border>
  </borders>
  <cellStyleXfs count="1">
    <xf numFmtId="0" fontId="0" fillId="0" borderId="0"/>
  </cellStyleXfs>
  <cellXfs count="179">
    <xf numFmtId="0" fontId="0" fillId="0" borderId="0" xfId="0"/>
    <xf numFmtId="0" fontId="2" fillId="2" borderId="2" xfId="0" applyFont="1" applyFill="1" applyBorder="1" applyAlignment="1">
      <alignment horizontal="center" vertical="center"/>
    </xf>
    <xf numFmtId="0" fontId="0" fillId="0" borderId="0" xfId="0" applyAlignment="1">
      <alignment horizontal="center"/>
    </xf>
    <xf numFmtId="0" fontId="0" fillId="0" borderId="0" xfId="0" applyFill="1"/>
    <xf numFmtId="0" fontId="0" fillId="5" borderId="2" xfId="0" applyFill="1" applyBorder="1"/>
    <xf numFmtId="0" fontId="2" fillId="5" borderId="2" xfId="0" applyFont="1" applyFill="1" applyBorder="1" applyAlignment="1">
      <alignment horizontal="center"/>
    </xf>
    <xf numFmtId="0" fontId="0" fillId="5" borderId="2" xfId="0" applyFill="1" applyBorder="1" applyAlignment="1">
      <alignment horizontal="center"/>
    </xf>
    <xf numFmtId="0" fontId="8" fillId="0" borderId="0" xfId="0" applyFont="1"/>
    <xf numFmtId="0" fontId="0" fillId="6" borderId="0" xfId="0" applyFill="1"/>
    <xf numFmtId="49" fontId="0" fillId="6" borderId="0" xfId="0" applyNumberFormat="1" applyFill="1" applyAlignment="1">
      <alignment wrapText="1"/>
    </xf>
    <xf numFmtId="0" fontId="0" fillId="6" borderId="0" xfId="0" applyFill="1" applyAlignment="1">
      <alignment wrapText="1"/>
    </xf>
    <xf numFmtId="49" fontId="0" fillId="0" borderId="0" xfId="0" applyNumberFormat="1" applyFill="1" applyAlignment="1">
      <alignment wrapText="1"/>
    </xf>
    <xf numFmtId="0" fontId="0" fillId="0" borderId="0" xfId="0" applyFill="1" applyAlignment="1">
      <alignment wrapText="1"/>
    </xf>
    <xf numFmtId="0" fontId="0" fillId="7" borderId="0" xfId="0" applyFill="1"/>
    <xf numFmtId="49" fontId="0" fillId="7" borderId="0" xfId="0" applyNumberFormat="1" applyFill="1" applyAlignment="1">
      <alignment wrapText="1"/>
    </xf>
    <xf numFmtId="0" fontId="0" fillId="7" borderId="0" xfId="0" applyFill="1" applyAlignment="1">
      <alignment wrapText="1"/>
    </xf>
    <xf numFmtId="0" fontId="0" fillId="8" borderId="0" xfId="0" applyFill="1"/>
    <xf numFmtId="0" fontId="8" fillId="8" borderId="0" xfId="0" applyFont="1" applyFill="1"/>
    <xf numFmtId="0" fontId="0" fillId="8" borderId="0" xfId="0" applyFill="1" applyBorder="1" applyAlignment="1">
      <alignment vertical="top"/>
    </xf>
    <xf numFmtId="0" fontId="8" fillId="8" borderId="0" xfId="0" applyFont="1" applyFill="1" applyBorder="1" applyAlignment="1">
      <alignment vertical="top"/>
    </xf>
    <xf numFmtId="0" fontId="0" fillId="8" borderId="0" xfId="0" applyFill="1" applyAlignment="1">
      <alignment horizontal="center"/>
    </xf>
    <xf numFmtId="0" fontId="0" fillId="8" borderId="0" xfId="0" applyFill="1" applyBorder="1" applyAlignment="1">
      <alignment horizontal="center" vertical="top"/>
    </xf>
    <xf numFmtId="0" fontId="0" fillId="0" borderId="0" xfId="0" applyFill="1" applyAlignment="1">
      <alignment horizontal="left"/>
    </xf>
    <xf numFmtId="3" fontId="0" fillId="0" borderId="0" xfId="0" applyNumberFormat="1" applyFill="1" applyAlignment="1" applyProtection="1">
      <alignment horizontal="center"/>
      <protection locked="0"/>
    </xf>
    <xf numFmtId="0" fontId="0" fillId="11" borderId="0" xfId="0" applyFill="1"/>
    <xf numFmtId="0" fontId="0" fillId="11" borderId="0" xfId="0" applyFill="1" applyAlignment="1">
      <alignment horizontal="center"/>
    </xf>
    <xf numFmtId="0" fontId="6" fillId="11" borderId="0" xfId="0" applyFont="1" applyFill="1"/>
    <xf numFmtId="0" fontId="0" fillId="11" borderId="15" xfId="0" applyFill="1" applyBorder="1"/>
    <xf numFmtId="0" fontId="0" fillId="11" borderId="7" xfId="0" applyFill="1" applyBorder="1"/>
    <xf numFmtId="0" fontId="0" fillId="11" borderId="0" xfId="0" applyFill="1" applyAlignment="1">
      <alignment horizontal="center" vertical="top"/>
    </xf>
    <xf numFmtId="0" fontId="0" fillId="11" borderId="7" xfId="0" applyFont="1" applyFill="1" applyBorder="1"/>
    <xf numFmtId="0" fontId="0" fillId="12" borderId="0" xfId="0" applyFill="1"/>
    <xf numFmtId="0" fontId="0" fillId="12" borderId="0" xfId="0" applyFill="1" applyAlignment="1">
      <alignment horizontal="center"/>
    </xf>
    <xf numFmtId="0" fontId="6" fillId="12" borderId="0" xfId="0" applyFont="1" applyFill="1"/>
    <xf numFmtId="0" fontId="0" fillId="12" borderId="15" xfId="0" applyFill="1" applyBorder="1"/>
    <xf numFmtId="1" fontId="0" fillId="12" borderId="0" xfId="0" applyNumberFormat="1" applyFill="1" applyAlignment="1">
      <alignment horizontal="center"/>
    </xf>
    <xf numFmtId="0" fontId="0" fillId="12" borderId="7" xfId="0" applyFill="1" applyBorder="1"/>
    <xf numFmtId="0" fontId="0" fillId="12" borderId="0" xfId="0" applyFill="1" applyAlignment="1">
      <alignment vertical="top" wrapText="1"/>
    </xf>
    <xf numFmtId="0" fontId="0" fillId="12" borderId="0" xfId="0" applyFill="1" applyAlignment="1">
      <alignment horizontal="center" vertical="top" wrapText="1"/>
    </xf>
    <xf numFmtId="0" fontId="0" fillId="12" borderId="0" xfId="0" applyFill="1" applyAlignment="1">
      <alignment horizontal="right"/>
    </xf>
    <xf numFmtId="0" fontId="0" fillId="8" borderId="0" xfId="0" applyFill="1" applyBorder="1" applyAlignment="1">
      <alignment vertical="top" wrapText="1"/>
    </xf>
    <xf numFmtId="0" fontId="0" fillId="8" borderId="0" xfId="0" applyFill="1" applyBorder="1" applyAlignment="1">
      <alignment horizontal="center" vertical="top" wrapText="1"/>
    </xf>
    <xf numFmtId="0" fontId="0" fillId="0" borderId="0" xfId="0" applyFill="1" applyAlignment="1" applyProtection="1">
      <alignment horizontal="center"/>
      <protection locked="0"/>
    </xf>
    <xf numFmtId="0" fontId="0" fillId="9" borderId="0" xfId="0" applyFill="1" applyProtection="1">
      <protection locked="0"/>
    </xf>
    <xf numFmtId="0" fontId="10" fillId="9" borderId="15" xfId="0" applyFont="1" applyFill="1" applyBorder="1" applyProtection="1">
      <protection locked="0"/>
    </xf>
    <xf numFmtId="0" fontId="0" fillId="0" borderId="0" xfId="0" applyFill="1" applyAlignment="1" applyProtection="1">
      <alignment wrapText="1"/>
      <protection locked="0"/>
    </xf>
    <xf numFmtId="0" fontId="10" fillId="9" borderId="7" xfId="0" applyFont="1" applyFill="1" applyBorder="1" applyProtection="1">
      <protection locked="0"/>
    </xf>
    <xf numFmtId="0" fontId="0" fillId="9" borderId="15" xfId="0" applyFill="1" applyBorder="1" applyProtection="1">
      <protection locked="0"/>
    </xf>
    <xf numFmtId="0" fontId="0" fillId="9" borderId="7" xfId="0" applyFill="1" applyBorder="1" applyProtection="1">
      <protection locked="0"/>
    </xf>
    <xf numFmtId="0" fontId="0" fillId="10" borderId="2" xfId="0" applyFill="1" applyBorder="1" applyProtection="1">
      <protection locked="0"/>
    </xf>
    <xf numFmtId="0" fontId="0" fillId="0" borderId="2" xfId="0" applyFill="1" applyBorder="1" applyProtection="1">
      <protection locked="0"/>
    </xf>
    <xf numFmtId="0" fontId="6" fillId="7" borderId="0" xfId="0" applyFont="1" applyFill="1"/>
    <xf numFmtId="0" fontId="8" fillId="12" borderId="0" xfId="0" applyFont="1" applyFill="1" applyAlignment="1">
      <alignment horizontal="center"/>
    </xf>
    <xf numFmtId="0" fontId="0" fillId="7" borderId="0" xfId="0" applyFill="1" applyAlignment="1">
      <alignment horizontal="center"/>
    </xf>
    <xf numFmtId="0" fontId="1" fillId="4" borderId="12"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2" xfId="0" applyFont="1" applyFill="1" applyBorder="1" applyAlignment="1">
      <alignment horizontal="center" wrapText="1"/>
    </xf>
    <xf numFmtId="0" fontId="1" fillId="4" borderId="13" xfId="0" applyFont="1" applyFill="1" applyBorder="1" applyAlignment="1">
      <alignment horizontal="center" wrapText="1"/>
    </xf>
    <xf numFmtId="0" fontId="0" fillId="13" borderId="0" xfId="0" applyFill="1"/>
    <xf numFmtId="0" fontId="0" fillId="13" borderId="0" xfId="0" applyFill="1" applyAlignment="1">
      <alignment horizontal="center"/>
    </xf>
    <xf numFmtId="0" fontId="0" fillId="13" borderId="0" xfId="0" applyFill="1" applyAlignment="1"/>
    <xf numFmtId="0" fontId="0" fillId="13" borderId="0" xfId="0" applyFill="1" applyBorder="1" applyAlignment="1">
      <alignment vertical="top"/>
    </xf>
    <xf numFmtId="0" fontId="0" fillId="13" borderId="0" xfId="0" applyFill="1" applyAlignment="1">
      <alignment vertical="top" wrapText="1"/>
    </xf>
    <xf numFmtId="37" fontId="12" fillId="11" borderId="0" xfId="0" applyNumberFormat="1" applyFont="1" applyFill="1" applyAlignment="1" applyProtection="1">
      <alignment horizontal="center"/>
      <protection hidden="1"/>
    </xf>
    <xf numFmtId="0" fontId="13" fillId="11" borderId="0" xfId="0" applyFont="1" applyFill="1" applyAlignment="1">
      <alignment horizontal="center"/>
    </xf>
    <xf numFmtId="0" fontId="0" fillId="11" borderId="0" xfId="0" applyFont="1" applyFill="1" applyBorder="1"/>
    <xf numFmtId="0" fontId="8" fillId="8" borderId="0" xfId="0" applyFont="1" applyFill="1" applyBorder="1" applyAlignment="1" applyProtection="1">
      <alignment vertical="top" wrapText="1"/>
    </xf>
    <xf numFmtId="0" fontId="0" fillId="8" borderId="0" xfId="0" applyFill="1" applyBorder="1" applyAlignment="1" applyProtection="1">
      <alignment vertical="top" wrapText="1"/>
    </xf>
    <xf numFmtId="0" fontId="0" fillId="11" borderId="15" xfId="0" applyFont="1" applyFill="1" applyBorder="1"/>
    <xf numFmtId="0" fontId="0" fillId="12" borderId="15" xfId="0" applyFont="1" applyFill="1" applyBorder="1"/>
    <xf numFmtId="0" fontId="0" fillId="12" borderId="0" xfId="0" applyFont="1" applyFill="1" applyAlignment="1">
      <alignment horizontal="center"/>
    </xf>
    <xf numFmtId="14" fontId="0" fillId="0" borderId="2" xfId="0" applyNumberFormat="1" applyFill="1" applyBorder="1" applyProtection="1">
      <protection locked="0"/>
    </xf>
    <xf numFmtId="0" fontId="0" fillId="11" borderId="0" xfId="0" applyFill="1" applyAlignment="1" applyProtection="1">
      <alignment horizontal="center"/>
      <protection hidden="1"/>
    </xf>
    <xf numFmtId="0" fontId="0" fillId="0" borderId="0" xfId="0" applyProtection="1">
      <protection locked="0"/>
    </xf>
    <xf numFmtId="0" fontId="8" fillId="8" borderId="15" xfId="0" applyFont="1" applyFill="1" applyBorder="1"/>
    <xf numFmtId="0" fontId="0" fillId="8" borderId="15" xfId="0" applyFill="1" applyBorder="1"/>
    <xf numFmtId="0" fontId="0" fillId="8" borderId="15" xfId="0" applyFill="1" applyBorder="1" applyAlignment="1">
      <alignment horizontal="center"/>
    </xf>
    <xf numFmtId="0" fontId="8" fillId="8" borderId="0" xfId="0" applyFont="1" applyFill="1" applyBorder="1" applyProtection="1"/>
    <xf numFmtId="0" fontId="0" fillId="8" borderId="0" xfId="0" applyFill="1" applyBorder="1" applyProtection="1"/>
    <xf numFmtId="0" fontId="0" fillId="8" borderId="0" xfId="0" applyFill="1" applyBorder="1" applyAlignment="1" applyProtection="1">
      <alignment horizontal="center"/>
    </xf>
    <xf numFmtId="0" fontId="0" fillId="11" borderId="0" xfId="0" applyFill="1" applyProtection="1"/>
    <xf numFmtId="0" fontId="0" fillId="11" borderId="0" xfId="0" applyFill="1" applyAlignment="1" applyProtection="1">
      <alignment horizontal="center"/>
    </xf>
    <xf numFmtId="37" fontId="15" fillId="11" borderId="16" xfId="0" applyNumberFormat="1" applyFont="1" applyFill="1" applyBorder="1" applyAlignment="1" applyProtection="1">
      <alignment horizontal="center"/>
      <protection hidden="1"/>
    </xf>
    <xf numFmtId="0" fontId="0" fillId="11" borderId="0" xfId="0" applyFill="1" applyProtection="1">
      <protection hidden="1"/>
    </xf>
    <xf numFmtId="0" fontId="8" fillId="11" borderId="0" xfId="0" applyFont="1" applyFill="1" applyAlignment="1" applyProtection="1">
      <alignment horizontal="center"/>
      <protection hidden="1"/>
    </xf>
    <xf numFmtId="0" fontId="8" fillId="11" borderId="0" xfId="0" applyFont="1" applyFill="1" applyAlignment="1" applyProtection="1">
      <alignment horizontal="center" vertical="top" wrapText="1"/>
      <protection hidden="1"/>
    </xf>
    <xf numFmtId="37" fontId="0" fillId="11" borderId="0" xfId="0" applyNumberFormat="1" applyFill="1" applyAlignment="1" applyProtection="1">
      <alignment horizontal="center"/>
      <protection hidden="1"/>
    </xf>
    <xf numFmtId="1" fontId="0" fillId="11" borderId="0" xfId="0" applyNumberFormat="1" applyFill="1" applyProtection="1">
      <protection hidden="1"/>
    </xf>
    <xf numFmtId="0" fontId="11" fillId="11" borderId="0" xfId="0" applyFont="1" applyFill="1" applyAlignment="1" applyProtection="1">
      <alignment horizontal="center"/>
      <protection hidden="1"/>
    </xf>
    <xf numFmtId="0" fontId="0" fillId="0" borderId="0" xfId="0" applyFill="1" applyAlignment="1">
      <alignment vertical="top"/>
    </xf>
    <xf numFmtId="0" fontId="0" fillId="9" borderId="0" xfId="0" applyFont="1" applyFill="1" applyProtection="1">
      <protection locked="0"/>
    </xf>
    <xf numFmtId="0" fontId="8" fillId="8" borderId="0" xfId="0" applyFont="1" applyFill="1" applyBorder="1" applyAlignment="1" applyProtection="1">
      <alignment horizontal="left" vertical="top" wrapText="1"/>
    </xf>
    <xf numFmtId="0" fontId="0" fillId="8" borderId="0" xfId="0" applyFill="1" applyBorder="1" applyAlignment="1" applyProtection="1">
      <alignment horizontal="left" vertical="top" wrapText="1"/>
    </xf>
    <xf numFmtId="0" fontId="0" fillId="0" borderId="0" xfId="0" applyAlignment="1"/>
    <xf numFmtId="0" fontId="0" fillId="0" borderId="1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Border="1" applyAlignment="1">
      <alignment wrapText="1"/>
    </xf>
    <xf numFmtId="0" fontId="0" fillId="0" borderId="0" xfId="0" applyBorder="1" applyAlignment="1">
      <alignment vertical="top" wrapText="1"/>
    </xf>
    <xf numFmtId="0" fontId="14" fillId="11" borderId="0" xfId="0" applyFont="1" applyFill="1" applyAlignment="1" applyProtection="1">
      <alignment horizontal="right"/>
    </xf>
    <xf numFmtId="0" fontId="13" fillId="0" borderId="0" xfId="0" applyFont="1" applyAlignment="1" applyProtection="1">
      <alignment horizontal="right"/>
    </xf>
    <xf numFmtId="0" fontId="13" fillId="0" borderId="17" xfId="0" applyFont="1" applyBorder="1" applyAlignment="1" applyProtection="1">
      <alignment horizontal="right"/>
    </xf>
    <xf numFmtId="0" fontId="0" fillId="0" borderId="1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0" xfId="0" applyBorder="1" applyAlignment="1">
      <alignment horizontal="left" vertical="top" wrapText="1"/>
    </xf>
    <xf numFmtId="0" fontId="0" fillId="12" borderId="0" xfId="0" applyFill="1" applyAlignment="1">
      <alignment vertical="top" wrapText="1"/>
    </xf>
    <xf numFmtId="0" fontId="0" fillId="0" borderId="0" xfId="0" applyAlignment="1">
      <alignment vertical="top" wrapText="1"/>
    </xf>
    <xf numFmtId="0" fontId="5" fillId="12" borderId="0" xfId="0" applyFont="1" applyFill="1" applyAlignment="1">
      <alignment horizontal="center"/>
    </xf>
    <xf numFmtId="0" fontId="0" fillId="12" borderId="0" xfId="0" applyFill="1" applyAlignment="1"/>
    <xf numFmtId="0" fontId="5" fillId="11" borderId="0" xfId="0" applyFont="1" applyFill="1" applyAlignment="1">
      <alignment horizontal="center"/>
    </xf>
    <xf numFmtId="0" fontId="0" fillId="8" borderId="0" xfId="0" applyFill="1" applyAlignment="1">
      <alignment vertical="top" wrapText="1"/>
    </xf>
    <xf numFmtId="0" fontId="0" fillId="8" borderId="0" xfId="0" applyFill="1" applyAlignment="1">
      <alignment horizontal="left" vertical="top" wrapText="1"/>
    </xf>
    <xf numFmtId="0" fontId="0" fillId="0" borderId="0" xfId="0" applyAlignment="1">
      <alignment horizontal="left" vertical="top" wrapText="1"/>
    </xf>
    <xf numFmtId="0" fontId="2" fillId="5" borderId="2" xfId="0" applyFont="1" applyFill="1" applyBorder="1" applyAlignment="1">
      <alignment horizontal="center"/>
    </xf>
    <xf numFmtId="0" fontId="0" fillId="5" borderId="2" xfId="0" applyFill="1" applyBorder="1" applyAlignment="1">
      <alignment horizontal="center"/>
    </xf>
    <xf numFmtId="0" fontId="2"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2" xfId="0" applyFont="1" applyFill="1" applyBorder="1" applyAlignment="1">
      <alignment horizontal="center" vertical="center" wrapText="1"/>
    </xf>
    <xf numFmtId="0" fontId="4" fillId="4" borderId="2"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8" xfId="0" applyFont="1" applyFill="1" applyBorder="1" applyAlignment="1">
      <alignment horizontal="center" wrapText="1"/>
    </xf>
    <xf numFmtId="0" fontId="1" fillId="4" borderId="9" xfId="0" applyFont="1" applyFill="1" applyBorder="1" applyAlignment="1">
      <alignment horizontal="center" wrapText="1"/>
    </xf>
    <xf numFmtId="0" fontId="1" fillId="4" borderId="12" xfId="0" applyFont="1" applyFill="1" applyBorder="1" applyAlignment="1">
      <alignment horizontal="center" wrapText="1"/>
    </xf>
    <xf numFmtId="0" fontId="1" fillId="4" borderId="13" xfId="0" applyFont="1" applyFill="1" applyBorder="1" applyAlignment="1">
      <alignment horizontal="center" wrapText="1"/>
    </xf>
    <xf numFmtId="0" fontId="2" fillId="4" borderId="5" xfId="0" applyFont="1" applyFill="1" applyBorder="1" applyAlignment="1">
      <alignment horizontal="left"/>
    </xf>
    <xf numFmtId="0" fontId="2" fillId="4" borderId="7" xfId="0" applyFont="1" applyFill="1" applyBorder="1" applyAlignment="1">
      <alignment horizontal="left"/>
    </xf>
    <xf numFmtId="0" fontId="2" fillId="4" borderId="6" xfId="0" applyFont="1" applyFill="1" applyBorder="1" applyAlignment="1">
      <alignment horizontal="left"/>
    </xf>
    <xf numFmtId="0" fontId="0" fillId="4" borderId="5" xfId="0" applyFill="1" applyBorder="1" applyAlignment="1">
      <alignment horizontal="center"/>
    </xf>
    <xf numFmtId="0" fontId="0" fillId="4" borderId="6" xfId="0" applyFill="1" applyBorder="1" applyAlignment="1">
      <alignment horizontal="center"/>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5" xfId="0" applyFont="1" applyFill="1" applyBorder="1" applyAlignment="1">
      <alignment horizontal="center"/>
    </xf>
    <xf numFmtId="0" fontId="2" fillId="2" borderId="7" xfId="0" applyFont="1" applyFill="1" applyBorder="1" applyAlignment="1">
      <alignment horizontal="center"/>
    </xf>
    <xf numFmtId="0" fontId="2" fillId="2" borderId="6" xfId="0" applyFont="1" applyFill="1" applyBorder="1" applyAlignment="1">
      <alignment horizont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 xfId="0" applyFont="1" applyFill="1" applyBorder="1" applyAlignment="1">
      <alignment horizontal="center"/>
    </xf>
    <xf numFmtId="0" fontId="3" fillId="2" borderId="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1"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 fillId="2" borderId="8" xfId="0" applyFont="1" applyFill="1" applyBorder="1" applyAlignment="1">
      <alignment horizontal="center" wrapText="1"/>
    </xf>
    <xf numFmtId="0" fontId="1" fillId="2" borderId="9" xfId="0" applyFont="1" applyFill="1" applyBorder="1" applyAlignment="1">
      <alignment horizontal="center" wrapText="1"/>
    </xf>
    <xf numFmtId="0" fontId="1" fillId="2" borderId="12" xfId="0" applyFont="1" applyFill="1" applyBorder="1" applyAlignment="1">
      <alignment horizontal="center" wrapText="1"/>
    </xf>
    <xf numFmtId="0" fontId="1" fillId="2" borderId="13" xfId="0" applyFont="1" applyFill="1" applyBorder="1" applyAlignment="1">
      <alignment horizontal="center" wrapText="1"/>
    </xf>
    <xf numFmtId="0" fontId="1" fillId="2" borderId="8" xfId="0" applyFont="1" applyFill="1" applyBorder="1" applyAlignment="1">
      <alignment horizontal="center"/>
    </xf>
    <xf numFmtId="0" fontId="1" fillId="2" borderId="14" xfId="0" applyFont="1" applyFill="1" applyBorder="1" applyAlignment="1">
      <alignment horizontal="center"/>
    </xf>
    <xf numFmtId="0" fontId="1" fillId="2" borderId="9" xfId="0" applyFont="1" applyFill="1" applyBorder="1" applyAlignment="1">
      <alignment horizontal="center"/>
    </xf>
    <xf numFmtId="0" fontId="1" fillId="2" borderId="12" xfId="0" applyFont="1" applyFill="1" applyBorder="1" applyAlignment="1">
      <alignment horizontal="center"/>
    </xf>
    <xf numFmtId="0" fontId="1" fillId="2" borderId="15" xfId="0" applyFont="1" applyFill="1" applyBorder="1" applyAlignment="1">
      <alignment horizontal="center"/>
    </xf>
    <xf numFmtId="0" fontId="1" fillId="2" borderId="13"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CCFFFF"/>
      <color rgb="FFCCFFCC"/>
      <color rgb="FFFFFF99"/>
      <color rgb="FF000000"/>
      <color rgb="FF99FF66"/>
      <color rgb="FF66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38100</xdr:colOff>
      <xdr:row>4</xdr:row>
      <xdr:rowOff>9522</xdr:rowOff>
    </xdr:from>
    <xdr:ext cx="8620125" cy="3355977"/>
    <xdr:sp macro="" textlink="">
      <xdr:nvSpPr>
        <xdr:cNvPr id="2" name="TextBox 1"/>
        <xdr:cNvSpPr txBox="1"/>
      </xdr:nvSpPr>
      <xdr:spPr>
        <a:xfrm>
          <a:off x="1260475" y="771522"/>
          <a:ext cx="8620125" cy="33559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 </a:t>
          </a:r>
          <a:r>
            <a:rPr lang="en-US" sz="1100">
              <a:solidFill>
                <a:schemeClr val="tx1"/>
              </a:solidFill>
              <a:effectLst/>
              <a:latin typeface="+mn-lt"/>
              <a:ea typeface="+mn-ea"/>
              <a:cs typeface="+mn-cs"/>
            </a:rPr>
            <a:t>Welcome to the Odor Management Plan. This template is intended to help livestock farm managers and their consultants recognize where odor is generated on the farm, document the odor control practices used on the farm and suggest additional odor control practices. Cells with the small red triangle in the upper right hand corner provide "help messages" to guide entering information in the related cells.  White cells are left open for user input. The blue cells contain drop down menus for users to select from.  </a:t>
          </a:r>
          <a:r>
            <a:rPr lang="en-US" sz="1100" b="1">
              <a:solidFill>
                <a:schemeClr val="tx1"/>
              </a:solidFill>
              <a:effectLst/>
              <a:latin typeface="+mn-lt"/>
              <a:ea typeface="+mn-ea"/>
              <a:cs typeface="+mn-cs"/>
            </a:rPr>
            <a:t>This OMP template functions</a:t>
          </a:r>
          <a:r>
            <a:rPr lang="en-US" sz="1100" b="1" baseline="0">
              <a:solidFill>
                <a:schemeClr val="tx1"/>
              </a:solidFill>
              <a:effectLst/>
              <a:latin typeface="+mn-lt"/>
              <a:ea typeface="+mn-ea"/>
              <a:cs typeface="+mn-cs"/>
            </a:rPr>
            <a:t> with Excel 2007 and 2010. Earlier versions of Excel should use the OMP template for Excel 97 - 2003</a:t>
          </a:r>
          <a:endParaRPr lang="en-US" sz="1100" b="1">
            <a:solidFill>
              <a:schemeClr val="tx1"/>
            </a:solidFill>
            <a:effectLst/>
            <a:latin typeface="+mn-lt"/>
            <a:ea typeface="+mn-ea"/>
            <a:cs typeface="+mn-cs"/>
          </a:endParaRPr>
        </a:p>
        <a:p>
          <a:endParaRPr lang="en-US" sz="800">
            <a:solidFill>
              <a:schemeClr val="tx1"/>
            </a:solidFill>
            <a:effectLst/>
            <a:latin typeface="+mn-lt"/>
            <a:ea typeface="+mn-ea"/>
            <a:cs typeface="+mn-cs"/>
          </a:endParaRPr>
        </a:p>
        <a:p>
          <a:r>
            <a:rPr lang="en-US" sz="1100">
              <a:solidFill>
                <a:schemeClr val="tx1"/>
              </a:solidFill>
              <a:effectLst/>
              <a:latin typeface="+mn-lt"/>
              <a:ea typeface="+mn-ea"/>
              <a:cs typeface="+mn-cs"/>
            </a:rPr>
            <a:t>In Section 1 enter the type</a:t>
          </a:r>
          <a:r>
            <a:rPr lang="en-US" sz="1100" baseline="0">
              <a:solidFill>
                <a:schemeClr val="tx1"/>
              </a:solidFill>
              <a:effectLst/>
              <a:latin typeface="+mn-lt"/>
              <a:ea typeface="+mn-ea"/>
              <a:cs typeface="+mn-cs"/>
            </a:rPr>
            <a:t> and size of</a:t>
          </a:r>
          <a:r>
            <a:rPr lang="en-US" sz="1100">
              <a:solidFill>
                <a:schemeClr val="tx1"/>
              </a:solidFill>
              <a:effectLst/>
              <a:latin typeface="+mn-lt"/>
              <a:ea typeface="+mn-ea"/>
              <a:cs typeface="+mn-cs"/>
            </a:rPr>
            <a:t> housing and manure storage structures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on the farm. In this section it is</a:t>
          </a:r>
          <a:r>
            <a:rPr lang="en-US" sz="1100" baseline="0">
              <a:solidFill>
                <a:schemeClr val="tx1"/>
              </a:solidFill>
              <a:effectLst/>
              <a:latin typeface="+mn-lt"/>
              <a:ea typeface="+mn-ea"/>
              <a:cs typeface="+mn-cs"/>
            </a:rPr>
            <a:t> easier to enter multiple facilities of the same type as one selection and then enter their total square feet in column F under "Area Sq.Ft.".  </a:t>
          </a:r>
          <a:r>
            <a:rPr lang="en-US" sz="1100">
              <a:solidFill>
                <a:schemeClr val="tx1"/>
              </a:solidFill>
              <a:effectLst/>
              <a:latin typeface="+mn-lt"/>
              <a:ea typeface="+mn-ea"/>
              <a:cs typeface="+mn-cs"/>
            </a:rPr>
            <a:t>Section 2 is used to identify current odor control practices used on the farm and to calculate an Odor Emission Factor for each housing and manure storage structure listed in Section 1. The housing and manure storage structures entered in Section 1 are automatically populated into Section 2.</a:t>
          </a:r>
        </a:p>
        <a:p>
          <a:r>
            <a:rPr lang="en-US" sz="800">
              <a:solidFill>
                <a:schemeClr val="tx1"/>
              </a:solidFill>
              <a:effectLst/>
              <a:latin typeface="+mn-lt"/>
              <a:ea typeface="+mn-ea"/>
              <a:cs typeface="+mn-cs"/>
            </a:rPr>
            <a:t>                                                                                                                                                                                                                                                                                                                               </a:t>
          </a:r>
          <a:r>
            <a:rPr lang="en-US" sz="1100">
              <a:solidFill>
                <a:schemeClr val="tx1"/>
              </a:solidFill>
              <a:effectLst/>
              <a:latin typeface="+mn-lt"/>
              <a:ea typeface="+mn-ea"/>
              <a:cs typeface="+mn-cs"/>
            </a:rPr>
            <a:t>                                                               The "Odor Emission Factor" in red font under column G in Section 2 is calculated to provide users a uniform means of recognizing the major odor sources on the farm and act as a guide for determining which facilities or practices should receive the highest priority when considering the implementation of odor control technologies. Larger Odor Emission Factors indicate a larger source of odor and an area of greater concern. The</a:t>
          </a:r>
          <a:r>
            <a:rPr lang="en-US" sz="1100" baseline="0">
              <a:solidFill>
                <a:schemeClr val="tx1"/>
              </a:solidFill>
              <a:effectLst/>
              <a:latin typeface="+mn-lt"/>
              <a:ea typeface="+mn-ea"/>
              <a:cs typeface="+mn-cs"/>
            </a:rPr>
            <a:t> "Total Farm Odor Emission Factor" provides the opportunity to compare different scenarios of the OMP. For example expanding farms may want to consider one scenario for the existing livestock facilities compared to a second scenario adding in the expansion of the livestock buildings or manure storage structures.</a:t>
          </a:r>
          <a:r>
            <a:rPr lang="en-US" sz="1100">
              <a:solidFill>
                <a:schemeClr val="tx1"/>
              </a:solidFill>
              <a:effectLst/>
              <a:latin typeface="+mn-lt"/>
              <a:ea typeface="+mn-ea"/>
              <a:cs typeface="+mn-cs"/>
            </a:rPr>
            <a:t> </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Additional information on using this template is available by clicking the "OMP Background" tab in the sheet selections at the bottom of this page.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28576</xdr:colOff>
      <xdr:row>2</xdr:row>
      <xdr:rowOff>28574</xdr:rowOff>
    </xdr:from>
    <xdr:ext cx="8515349" cy="5553076"/>
    <xdr:sp macro="" textlink="">
      <xdr:nvSpPr>
        <xdr:cNvPr id="2" name="TextBox 1"/>
        <xdr:cNvSpPr txBox="1"/>
      </xdr:nvSpPr>
      <xdr:spPr>
        <a:xfrm>
          <a:off x="638176" y="409574"/>
          <a:ext cx="8515349" cy="5553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a:p>
          <a:r>
            <a:rPr lang="en-US" sz="1200">
              <a:latin typeface="Arial Unicode MS" pitchFamily="34" charset="-128"/>
              <a:ea typeface="Arial Unicode MS" pitchFamily="34" charset="-128"/>
              <a:cs typeface="Arial Unicode MS" pitchFamily="34" charset="-128"/>
            </a:rPr>
            <a:t>Background</a:t>
          </a:r>
          <a:r>
            <a:rPr lang="en-US" sz="1200" baseline="0">
              <a:latin typeface="Arial Unicode MS" pitchFamily="34" charset="-128"/>
              <a:ea typeface="Arial Unicode MS" pitchFamily="34" charset="-128"/>
              <a:cs typeface="Arial Unicode MS" pitchFamily="34" charset="-128"/>
            </a:rPr>
            <a:t> Information on </a:t>
          </a:r>
          <a:r>
            <a:rPr lang="en-US" sz="1200">
              <a:latin typeface="Arial Unicode MS" pitchFamily="34" charset="-128"/>
              <a:ea typeface="Arial Unicode MS" pitchFamily="34" charset="-128"/>
              <a:cs typeface="Arial Unicode MS" pitchFamily="34" charset="-128"/>
            </a:rPr>
            <a:t>Odor</a:t>
          </a:r>
          <a:r>
            <a:rPr lang="en-US" sz="1200" baseline="0">
              <a:latin typeface="Arial Unicode MS" pitchFamily="34" charset="-128"/>
              <a:ea typeface="Arial Unicode MS" pitchFamily="34" charset="-128"/>
              <a:cs typeface="Arial Unicode MS" pitchFamily="34" charset="-128"/>
            </a:rPr>
            <a:t> Management Plans </a:t>
          </a:r>
          <a:endParaRPr lang="en-US" sz="1200">
            <a:latin typeface="Arial Unicode MS" pitchFamily="34" charset="-128"/>
            <a:ea typeface="Arial Unicode MS" pitchFamily="34" charset="-128"/>
            <a:cs typeface="Arial Unicode MS" pitchFamily="34" charset="-128"/>
          </a:endParaRPr>
        </a:p>
        <a:p>
          <a:r>
            <a:rPr lang="en-US" sz="1100"/>
            <a:t>This odor management plan(OMP) template was developed to help livestock farm managers, and their consultants, estimate farm odor, determine odor control practices and to document the practices the farm currently follows to reduce its impact on the surrounding community. The Odor Emission Numbers and estimated Odor Emission Factors are based on the Odors From Feedlots Setback Estimation Tool (OFFSET) and research by the University of Minnesota</a:t>
          </a:r>
          <a:r>
            <a:rPr lang="en-US" sz="1100" baseline="0"/>
            <a:t> </a:t>
          </a:r>
          <a:r>
            <a:rPr lang="en-US" sz="1100"/>
            <a:t>available at: http://www.extension.umn.edu/distribution/livestocksystems/DI7680.html.  </a:t>
          </a:r>
        </a:p>
        <a:p>
          <a:endParaRPr lang="en-US" sz="1100"/>
        </a:p>
        <a:p>
          <a:r>
            <a:rPr lang="en-US" sz="1100"/>
            <a:t>The guide for this OMP is the template found in the Michigan Department of Agriculture and Rural Development (MDARD) Generally Accepted </a:t>
          </a:r>
        </a:p>
        <a:p>
          <a:r>
            <a:rPr lang="en-US" sz="1100"/>
            <a:t>Agriculture Management Practices for Site Selection and Odor Control of New and Expanding Livestock Operations (Site Selection GAAMPS). </a:t>
          </a:r>
        </a:p>
        <a:p>
          <a:endParaRPr lang="en-US" sz="1100"/>
        </a:p>
        <a:p>
          <a:r>
            <a:rPr lang="en-US" sz="1100"/>
            <a:t>OFFSET does not provide an equine Odor Emission Number but Michigan has numerous horse stables and small horse farms who may benefit from this template. MDARD has in the past accepted Site Verification requests from horse owners who incorporated the Michigan</a:t>
          </a:r>
          <a:r>
            <a:rPr lang="en-US" sz="1100" baseline="0"/>
            <a:t> OFFSET</a:t>
          </a:r>
          <a:r>
            <a:rPr lang="en-US" sz="1100"/>
            <a:t> (MI-OFFSET) odor footprint calculations within their request. Those requests used the Odor Emission Number</a:t>
          </a:r>
          <a:r>
            <a:rPr lang="en-US" sz="1100" baseline="0"/>
            <a:t> </a:t>
          </a:r>
          <a:r>
            <a:rPr lang="en-US" sz="1100"/>
            <a:t>of "4". Equine housing was assigned the Odor Emission Number of 4 within this OMP template b</a:t>
          </a:r>
          <a:r>
            <a:rPr lang="en-US" sz="1100">
              <a:solidFill>
                <a:schemeClr val="tx1"/>
              </a:solidFill>
              <a:effectLst/>
              <a:latin typeface="+mn-lt"/>
              <a:ea typeface="+mn-ea"/>
              <a:cs typeface="+mn-cs"/>
            </a:rPr>
            <a:t>ased on MDARD historic use of  the</a:t>
          </a:r>
          <a:r>
            <a:rPr lang="en-US" sz="1100" baseline="0">
              <a:solidFill>
                <a:schemeClr val="tx1"/>
              </a:solidFill>
              <a:effectLst/>
              <a:latin typeface="+mn-lt"/>
              <a:ea typeface="+mn-ea"/>
              <a:cs typeface="+mn-cs"/>
            </a:rPr>
            <a:t> number</a:t>
          </a:r>
          <a:r>
            <a:rPr lang="en-US" sz="1100"/>
            <a:t>. </a:t>
          </a:r>
        </a:p>
        <a:p>
          <a:endParaRPr lang="en-US" sz="1100"/>
        </a:p>
        <a:p>
          <a:r>
            <a:rPr lang="en-US" sz="1100">
              <a:solidFill>
                <a:schemeClr val="tx1"/>
              </a:solidFill>
              <a:effectLst/>
              <a:latin typeface="+mn-lt"/>
              <a:ea typeface="+mn-ea"/>
              <a:cs typeface="+mn-cs"/>
            </a:rPr>
            <a:t>MI-OFFSET is a tool developed</a:t>
          </a:r>
          <a:r>
            <a:rPr lang="en-US" sz="1100" baseline="0">
              <a:solidFill>
                <a:schemeClr val="tx1"/>
              </a:solidFill>
              <a:effectLst/>
              <a:latin typeface="+mn-lt"/>
              <a:ea typeface="+mn-ea"/>
              <a:cs typeface="+mn-cs"/>
            </a:rPr>
            <a:t>  by Dr. Howard Person in September 2001. At the time Dr. Person was a faculty member of the Michigan State University Department of Biosystems and Agriculture Engineering. The odor footprint calculated by MI-OFFSET is frequently included with the Odor Management Plan submitted with MDARD Site Selection GAAMPs Site Verification request. This OMP template is not intended to replace MI-OFFSET but MI-OFFSET may be used in conjunction with this OMP template as further indication of the farm management's efforts to estimate odor and reduce its  community impact.</a:t>
          </a:r>
          <a:endParaRPr lang="en-US" sz="1100"/>
        </a:p>
        <a:p>
          <a:endParaRPr lang="en-US" sz="1100"/>
        </a:p>
        <a:p>
          <a:r>
            <a:rPr lang="en-US" sz="1100" b="1"/>
            <a:t>User tips:</a:t>
          </a:r>
        </a:p>
        <a:p>
          <a:r>
            <a:rPr lang="en-US" sz="1100">
              <a:solidFill>
                <a:schemeClr val="tx1"/>
              </a:solidFill>
              <a:effectLst/>
              <a:latin typeface="+mn-lt"/>
              <a:ea typeface="+mn-ea"/>
              <a:cs typeface="+mn-cs"/>
            </a:rPr>
            <a:t>When</a:t>
          </a:r>
          <a:r>
            <a:rPr lang="en-US" sz="1100" baseline="0">
              <a:solidFill>
                <a:schemeClr val="tx1"/>
              </a:solidFill>
              <a:effectLst/>
              <a:latin typeface="+mn-lt"/>
              <a:ea typeface="+mn-ea"/>
              <a:cs typeface="+mn-cs"/>
            </a:rPr>
            <a:t> calculating the "Area Square Feet" for animal housing slatted barns should include all the slatted area including aisles. For dairy free stall barns include all the cow area including the feed alley. The cow alleys associated with moving cows back and forth to the parlor and the parlor holding area are not generally included in the "Area Square Feet" if they are normally dry and seldom require scraping. Cow alleys and holding pens that are manure covered most of the day and require scraping should be included in the "Area Square Feet". Dirt lots (non-vegetated areas animals access) are included in animal housing. Vegetated pastures are not. Horse farms and stables should include all stall area for both box and tie stalls, but should not include walking area between rows of stalls. For more information on calculating the animal area see "Determining Animal Area for MI OFFSET".</a:t>
          </a:r>
          <a:endParaRPr lang="en-US">
            <a:effectLst/>
          </a:endParaRPr>
        </a:p>
        <a:p>
          <a:endParaRPr lang="en-US" sz="1100" baseline="0"/>
        </a:p>
        <a:p>
          <a:r>
            <a:rPr lang="en-US" sz="1100" baseline="0"/>
            <a:t>This template was written by Gerald May, Michigan State University  Extension Educator. Jerry is available at: mayg@msu.edu . </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K171"/>
  <sheetViews>
    <sheetView tabSelected="1" topLeftCell="A49" zoomScale="120" zoomScaleNormal="120" workbookViewId="0">
      <selection activeCell="D63" sqref="D63"/>
    </sheetView>
  </sheetViews>
  <sheetFormatPr defaultRowHeight="15" x14ac:dyDescent="0.25"/>
  <cols>
    <col min="3" max="3" width="45.5703125" customWidth="1"/>
    <col min="4" max="4" width="55.7109375" customWidth="1"/>
    <col min="5" max="5" width="9.85546875" customWidth="1"/>
    <col min="6" max="6" width="11" style="2" customWidth="1"/>
    <col min="7" max="7" width="10.5703125" customWidth="1"/>
  </cols>
  <sheetData>
    <row r="1" spans="2:8" x14ac:dyDescent="0.25">
      <c r="C1" s="94" t="s">
        <v>161</v>
      </c>
      <c r="D1" s="94"/>
      <c r="E1" s="94"/>
      <c r="F1" s="94"/>
      <c r="G1" s="94"/>
    </row>
    <row r="2" spans="2:8" x14ac:dyDescent="0.25">
      <c r="B2" s="59"/>
      <c r="C2" s="59"/>
      <c r="D2" s="59"/>
      <c r="E2" s="59"/>
      <c r="F2" s="60"/>
      <c r="G2" s="59"/>
      <c r="H2" s="59"/>
    </row>
    <row r="3" spans="2:8" x14ac:dyDescent="0.25">
      <c r="B3" s="59"/>
      <c r="C3" s="31" t="s">
        <v>110</v>
      </c>
      <c r="D3" s="31" t="s">
        <v>111</v>
      </c>
      <c r="E3" s="31" t="s">
        <v>112</v>
      </c>
      <c r="F3" s="32"/>
      <c r="G3" s="31"/>
      <c r="H3" s="59"/>
    </row>
    <row r="4" spans="2:8" x14ac:dyDescent="0.25">
      <c r="B4" s="59"/>
      <c r="C4" s="49"/>
      <c r="D4" s="50"/>
      <c r="E4" s="72"/>
      <c r="F4" s="32"/>
      <c r="G4" s="31"/>
      <c r="H4" s="59"/>
    </row>
    <row r="5" spans="2:8" x14ac:dyDescent="0.25">
      <c r="B5" s="59"/>
      <c r="C5" s="105"/>
      <c r="D5" s="105"/>
      <c r="E5" s="105"/>
      <c r="F5" s="105"/>
      <c r="G5" s="105"/>
      <c r="H5" s="59"/>
    </row>
    <row r="6" spans="2:8" ht="15" customHeight="1" x14ac:dyDescent="0.25">
      <c r="B6" s="59"/>
      <c r="C6" s="105"/>
      <c r="D6" s="105"/>
      <c r="E6" s="105"/>
      <c r="F6" s="105"/>
      <c r="G6" s="105"/>
      <c r="H6" s="59"/>
    </row>
    <row r="7" spans="2:8" x14ac:dyDescent="0.25">
      <c r="B7" s="59"/>
      <c r="C7" s="105"/>
      <c r="D7" s="105"/>
      <c r="E7" s="105"/>
      <c r="F7" s="105"/>
      <c r="G7" s="105"/>
      <c r="H7" s="59"/>
    </row>
    <row r="8" spans="2:8" ht="15.75" customHeight="1" x14ac:dyDescent="0.25">
      <c r="B8" s="59"/>
      <c r="C8" s="105"/>
      <c r="D8" s="105"/>
      <c r="E8" s="105"/>
      <c r="F8" s="105"/>
      <c r="G8" s="105"/>
      <c r="H8" s="59"/>
    </row>
    <row r="9" spans="2:8" ht="15" customHeight="1" x14ac:dyDescent="0.25">
      <c r="B9" s="59"/>
      <c r="C9" s="105"/>
      <c r="D9" s="105"/>
      <c r="E9" s="105"/>
      <c r="F9" s="105"/>
      <c r="G9" s="105"/>
      <c r="H9" s="59"/>
    </row>
    <row r="10" spans="2:8" ht="15" customHeight="1" x14ac:dyDescent="0.25">
      <c r="B10" s="59"/>
      <c r="C10" s="105"/>
      <c r="D10" s="105"/>
      <c r="E10" s="105"/>
      <c r="F10" s="105"/>
      <c r="G10" s="105"/>
      <c r="H10" s="59"/>
    </row>
    <row r="11" spans="2:8" ht="23.25" customHeight="1" x14ac:dyDescent="0.25">
      <c r="B11" s="59"/>
      <c r="C11" s="105"/>
      <c r="D11" s="105"/>
      <c r="E11" s="105"/>
      <c r="F11" s="105"/>
      <c r="G11" s="105"/>
      <c r="H11" s="59"/>
    </row>
    <row r="12" spans="2:8" ht="15" customHeight="1" x14ac:dyDescent="0.25">
      <c r="B12" s="59"/>
      <c r="C12" s="105"/>
      <c r="D12" s="105"/>
      <c r="E12" s="105"/>
      <c r="F12" s="105"/>
      <c r="G12" s="105"/>
      <c r="H12" s="59"/>
    </row>
    <row r="13" spans="2:8" ht="47.25" customHeight="1" x14ac:dyDescent="0.25">
      <c r="B13" s="59"/>
      <c r="C13" s="105"/>
      <c r="D13" s="105"/>
      <c r="E13" s="105"/>
      <c r="F13" s="105"/>
      <c r="G13" s="105"/>
      <c r="H13" s="59"/>
    </row>
    <row r="14" spans="2:8" ht="35.25" customHeight="1" x14ac:dyDescent="0.25">
      <c r="B14" s="59"/>
      <c r="C14" s="105"/>
      <c r="D14" s="105"/>
      <c r="E14" s="105"/>
      <c r="F14" s="105"/>
      <c r="G14" s="105"/>
      <c r="H14" s="59"/>
    </row>
    <row r="15" spans="2:8" ht="48" customHeight="1" x14ac:dyDescent="0.25">
      <c r="B15" s="59"/>
      <c r="C15" s="106"/>
      <c r="D15" s="106"/>
      <c r="E15" s="106"/>
      <c r="F15" s="106"/>
      <c r="G15" s="106"/>
      <c r="H15" s="59"/>
    </row>
    <row r="16" spans="2:8" x14ac:dyDescent="0.25">
      <c r="B16" s="59"/>
      <c r="C16" s="37"/>
      <c r="D16" s="37"/>
      <c r="E16" s="38" t="s">
        <v>114</v>
      </c>
      <c r="F16" s="37"/>
      <c r="G16" s="38"/>
      <c r="H16" s="59"/>
    </row>
    <row r="17" spans="2:11" ht="18.75" x14ac:dyDescent="0.3">
      <c r="B17" s="59"/>
      <c r="C17" s="107" t="s">
        <v>117</v>
      </c>
      <c r="D17" s="108"/>
      <c r="E17" s="32" t="s">
        <v>113</v>
      </c>
      <c r="F17" s="53" t="s">
        <v>43</v>
      </c>
      <c r="G17" s="32"/>
      <c r="H17" s="59"/>
    </row>
    <row r="18" spans="2:11" x14ac:dyDescent="0.25">
      <c r="B18" s="59"/>
      <c r="C18" s="33" t="s">
        <v>38</v>
      </c>
      <c r="D18" s="51" t="s">
        <v>58</v>
      </c>
      <c r="E18" s="32" t="s">
        <v>45</v>
      </c>
      <c r="F18" s="53" t="s">
        <v>44</v>
      </c>
      <c r="G18" s="32"/>
      <c r="H18" s="59"/>
      <c r="J18" s="22"/>
    </row>
    <row r="19" spans="2:11" x14ac:dyDescent="0.25">
      <c r="B19" s="59"/>
      <c r="C19" s="44" t="s">
        <v>146</v>
      </c>
      <c r="D19" s="45"/>
      <c r="E19" s="32">
        <f>Sheet2!G9</f>
        <v>0</v>
      </c>
      <c r="F19" s="23"/>
      <c r="G19" s="35"/>
      <c r="H19" s="59"/>
      <c r="J19" s="3"/>
      <c r="K19" s="3"/>
    </row>
    <row r="20" spans="2:11" x14ac:dyDescent="0.25">
      <c r="B20" s="59"/>
      <c r="C20" s="46" t="s">
        <v>146</v>
      </c>
      <c r="D20" s="45"/>
      <c r="E20" s="32">
        <f>Sheet2!H9</f>
        <v>0</v>
      </c>
      <c r="F20" s="23"/>
      <c r="G20" s="35"/>
      <c r="H20" s="59"/>
      <c r="J20" s="3"/>
      <c r="K20" s="3"/>
    </row>
    <row r="21" spans="2:11" x14ac:dyDescent="0.25">
      <c r="B21" s="59"/>
      <c r="C21" s="46" t="s">
        <v>146</v>
      </c>
      <c r="D21" s="74"/>
      <c r="E21" s="32">
        <f>Sheet2!I9</f>
        <v>0</v>
      </c>
      <c r="F21" s="23"/>
      <c r="G21" s="35"/>
      <c r="H21" s="59"/>
      <c r="J21" s="3"/>
      <c r="K21" s="3"/>
    </row>
    <row r="22" spans="2:11" x14ac:dyDescent="0.25">
      <c r="B22" s="59"/>
      <c r="C22" s="46" t="s">
        <v>146</v>
      </c>
      <c r="D22" s="45"/>
      <c r="E22" s="32">
        <f>Sheet2!J9</f>
        <v>0</v>
      </c>
      <c r="F22" s="23"/>
      <c r="G22" s="35"/>
      <c r="H22" s="59"/>
    </row>
    <row r="23" spans="2:11" x14ac:dyDescent="0.25">
      <c r="B23" s="59"/>
      <c r="C23" s="46" t="s">
        <v>146</v>
      </c>
      <c r="D23" s="45"/>
      <c r="E23" s="32">
        <f>Sheet2!K9</f>
        <v>0</v>
      </c>
      <c r="F23" s="23"/>
      <c r="G23" s="35"/>
      <c r="H23" s="59"/>
    </row>
    <row r="24" spans="2:11" x14ac:dyDescent="0.25">
      <c r="B24" s="59"/>
      <c r="C24" s="31"/>
      <c r="D24" s="31"/>
      <c r="E24" s="31"/>
      <c r="F24" s="32"/>
      <c r="G24" s="39"/>
      <c r="H24" s="59"/>
    </row>
    <row r="25" spans="2:11" x14ac:dyDescent="0.25">
      <c r="B25" s="59"/>
      <c r="C25" s="33" t="s">
        <v>51</v>
      </c>
      <c r="D25" s="51" t="s">
        <v>58</v>
      </c>
      <c r="E25" s="31"/>
      <c r="F25" s="53"/>
      <c r="G25" s="39"/>
      <c r="H25" s="59"/>
    </row>
    <row r="26" spans="2:11" x14ac:dyDescent="0.25">
      <c r="B26" s="59"/>
      <c r="C26" s="47" t="s">
        <v>147</v>
      </c>
      <c r="D26" s="45"/>
      <c r="E26" s="32">
        <f>Sheet2!G30</f>
        <v>0</v>
      </c>
      <c r="F26" s="23">
        <v>0</v>
      </c>
      <c r="G26" s="35"/>
      <c r="H26" s="59"/>
    </row>
    <row r="27" spans="2:11" x14ac:dyDescent="0.25">
      <c r="B27" s="59"/>
      <c r="C27" s="48" t="s">
        <v>147</v>
      </c>
      <c r="D27" s="45"/>
      <c r="E27" s="32">
        <f>Sheet2!H30</f>
        <v>0</v>
      </c>
      <c r="F27" s="23">
        <v>0</v>
      </c>
      <c r="G27" s="35"/>
      <c r="H27" s="59"/>
    </row>
    <row r="28" spans="2:11" x14ac:dyDescent="0.25">
      <c r="B28" s="59"/>
      <c r="C28" s="48" t="s">
        <v>147</v>
      </c>
      <c r="D28" s="45"/>
      <c r="E28" s="32">
        <f>Sheet2!I30</f>
        <v>0</v>
      </c>
      <c r="F28" s="23">
        <v>0</v>
      </c>
      <c r="G28" s="35"/>
      <c r="H28" s="59"/>
    </row>
    <row r="29" spans="2:11" x14ac:dyDescent="0.25">
      <c r="B29" s="59"/>
      <c r="C29" s="48" t="s">
        <v>147</v>
      </c>
      <c r="D29" s="45"/>
      <c r="E29" s="32">
        <f>Sheet2!J30</f>
        <v>0</v>
      </c>
      <c r="F29" s="23">
        <v>0</v>
      </c>
      <c r="G29" s="35"/>
      <c r="H29" s="59"/>
    </row>
    <row r="30" spans="2:11" x14ac:dyDescent="0.25">
      <c r="B30" s="59"/>
      <c r="C30" s="48" t="s">
        <v>147</v>
      </c>
      <c r="D30" s="45"/>
      <c r="E30" s="32">
        <f>Sheet2!K30</f>
        <v>0</v>
      </c>
      <c r="F30" s="23">
        <v>0</v>
      </c>
      <c r="G30" s="35"/>
      <c r="H30" s="59"/>
    </row>
    <row r="31" spans="2:11" x14ac:dyDescent="0.25">
      <c r="B31" s="59"/>
      <c r="C31" s="31"/>
      <c r="D31" s="31"/>
      <c r="E31" s="31"/>
      <c r="F31" s="32"/>
      <c r="G31" s="35"/>
      <c r="H31" s="59"/>
    </row>
    <row r="32" spans="2:11" x14ac:dyDescent="0.25">
      <c r="B32" s="59"/>
      <c r="C32" s="31"/>
      <c r="D32" s="31"/>
      <c r="E32" s="31"/>
      <c r="F32" s="32"/>
      <c r="G32" s="52" t="s">
        <v>56</v>
      </c>
      <c r="H32" s="59"/>
    </row>
    <row r="33" spans="2:8" x14ac:dyDescent="0.25">
      <c r="B33" s="59"/>
      <c r="C33" s="33" t="s">
        <v>54</v>
      </c>
      <c r="D33" s="31"/>
      <c r="E33" s="31"/>
      <c r="F33" s="32"/>
      <c r="G33" s="52" t="s">
        <v>57</v>
      </c>
      <c r="H33" s="59"/>
    </row>
    <row r="34" spans="2:8" x14ac:dyDescent="0.25">
      <c r="B34" s="59"/>
      <c r="C34" s="70" t="s">
        <v>132</v>
      </c>
      <c r="D34" s="31"/>
      <c r="E34" s="31"/>
      <c r="F34" s="32"/>
      <c r="G34" s="71" t="str">
        <f>Sheet2!G35</f>
        <v>High</v>
      </c>
      <c r="H34" s="59"/>
    </row>
    <row r="35" spans="2:8" x14ac:dyDescent="0.25">
      <c r="B35" s="59"/>
      <c r="C35" s="34" t="s">
        <v>97</v>
      </c>
      <c r="D35" s="31"/>
      <c r="E35" s="31"/>
      <c r="F35" s="32"/>
      <c r="G35" s="32" t="str">
        <f>Sheet2!G35</f>
        <v>High</v>
      </c>
      <c r="H35" s="59"/>
    </row>
    <row r="36" spans="2:8" x14ac:dyDescent="0.25">
      <c r="B36" s="59"/>
      <c r="C36" s="36" t="s">
        <v>52</v>
      </c>
      <c r="D36" s="31"/>
      <c r="E36" s="31"/>
      <c r="F36" s="32"/>
      <c r="G36" s="32" t="str">
        <f>Sheet2!H35</f>
        <v>High</v>
      </c>
      <c r="H36" s="59"/>
    </row>
    <row r="37" spans="2:8" x14ac:dyDescent="0.25">
      <c r="B37" s="59"/>
      <c r="C37" s="36" t="s">
        <v>122</v>
      </c>
      <c r="D37" s="31"/>
      <c r="E37" s="31"/>
      <c r="F37" s="32"/>
      <c r="G37" s="32" t="s">
        <v>102</v>
      </c>
      <c r="H37" s="59"/>
    </row>
    <row r="38" spans="2:8" x14ac:dyDescent="0.25">
      <c r="B38" s="59"/>
      <c r="C38" s="36" t="s">
        <v>103</v>
      </c>
      <c r="D38" s="31"/>
      <c r="E38" s="31"/>
      <c r="F38" s="32"/>
      <c r="G38" s="32" t="str">
        <f>Sheet2!I35</f>
        <v>High</v>
      </c>
      <c r="H38" s="59"/>
    </row>
    <row r="39" spans="2:8" x14ac:dyDescent="0.25">
      <c r="B39" s="59"/>
      <c r="C39" s="36" t="s">
        <v>55</v>
      </c>
      <c r="D39" s="31"/>
      <c r="E39" s="31"/>
      <c r="F39" s="32"/>
      <c r="G39" s="32" t="s">
        <v>102</v>
      </c>
      <c r="H39" s="59"/>
    </row>
    <row r="40" spans="2:8" x14ac:dyDescent="0.25">
      <c r="B40" s="59"/>
      <c r="C40" s="36" t="s">
        <v>53</v>
      </c>
      <c r="D40" s="31"/>
      <c r="E40" s="31"/>
      <c r="F40" s="32"/>
      <c r="G40" s="32" t="str">
        <f>Sheet2!K35</f>
        <v>High</v>
      </c>
      <c r="H40" s="59"/>
    </row>
    <row r="41" spans="2:8" x14ac:dyDescent="0.25">
      <c r="B41" s="59"/>
      <c r="C41" s="31"/>
      <c r="D41" s="31"/>
      <c r="E41" s="31"/>
      <c r="F41" s="32"/>
      <c r="G41" s="31"/>
      <c r="H41" s="59"/>
    </row>
    <row r="42" spans="2:8" x14ac:dyDescent="0.25">
      <c r="B42" s="59"/>
      <c r="C42" s="24"/>
      <c r="D42" s="24"/>
      <c r="E42" s="24"/>
      <c r="F42" s="25"/>
      <c r="G42" s="84"/>
      <c r="H42" s="59"/>
    </row>
    <row r="43" spans="2:8" ht="18.75" x14ac:dyDescent="0.3">
      <c r="B43" s="59"/>
      <c r="C43" s="109" t="s">
        <v>118</v>
      </c>
      <c r="D43" s="109"/>
      <c r="E43" s="24"/>
      <c r="F43" s="25"/>
      <c r="G43" s="85" t="s">
        <v>116</v>
      </c>
      <c r="H43" s="59"/>
    </row>
    <row r="44" spans="2:8" x14ac:dyDescent="0.25">
      <c r="B44" s="59"/>
      <c r="C44" s="24"/>
      <c r="D44" s="24"/>
      <c r="E44" s="25" t="s">
        <v>56</v>
      </c>
      <c r="F44" s="53" t="s">
        <v>62</v>
      </c>
      <c r="G44" s="86" t="s">
        <v>56</v>
      </c>
      <c r="H44" s="59"/>
    </row>
    <row r="45" spans="2:8" ht="15.75" x14ac:dyDescent="0.25">
      <c r="B45" s="59"/>
      <c r="C45" s="24"/>
      <c r="D45" s="65" t="s">
        <v>120</v>
      </c>
      <c r="E45" s="25" t="s">
        <v>61</v>
      </c>
      <c r="F45" s="53" t="s">
        <v>61</v>
      </c>
      <c r="G45" s="85" t="s">
        <v>115</v>
      </c>
      <c r="H45" s="59"/>
    </row>
    <row r="46" spans="2:8" x14ac:dyDescent="0.25">
      <c r="B46" s="59"/>
      <c r="C46" s="26" t="s">
        <v>38</v>
      </c>
      <c r="D46" s="51" t="s">
        <v>58</v>
      </c>
      <c r="E46" s="25" t="s">
        <v>60</v>
      </c>
      <c r="F46" s="53" t="s">
        <v>60</v>
      </c>
      <c r="G46" s="85" t="s">
        <v>42</v>
      </c>
      <c r="H46" s="59"/>
    </row>
    <row r="47" spans="2:8" ht="15.75" x14ac:dyDescent="0.25">
      <c r="B47" s="59"/>
      <c r="C47" s="27" t="str">
        <f>C19</f>
        <v>Click here to select species and housing</v>
      </c>
      <c r="D47" s="43" t="s">
        <v>79</v>
      </c>
      <c r="E47" s="73">
        <f>Sheet2!G41</f>
        <v>1</v>
      </c>
      <c r="F47" s="42">
        <v>1</v>
      </c>
      <c r="G47" s="64">
        <f>((F19*E19)/10000)*E47*F47</f>
        <v>0</v>
      </c>
      <c r="H47" s="59"/>
    </row>
    <row r="48" spans="2:8" ht="15.75" x14ac:dyDescent="0.25">
      <c r="B48" s="59"/>
      <c r="C48" s="28" t="str">
        <f>C20</f>
        <v>Click here to select species and housing</v>
      </c>
      <c r="D48" s="43" t="s">
        <v>79</v>
      </c>
      <c r="E48" s="73">
        <f>Sheet2!H41</f>
        <v>1</v>
      </c>
      <c r="F48" s="42">
        <v>1</v>
      </c>
      <c r="G48" s="64">
        <f>((F20*E20)/10000)*E48*F48</f>
        <v>0</v>
      </c>
      <c r="H48" s="59"/>
    </row>
    <row r="49" spans="2:8" ht="15.75" x14ac:dyDescent="0.25">
      <c r="B49" s="59"/>
      <c r="C49" s="28" t="str">
        <f>C21</f>
        <v>Click here to select species and housing</v>
      </c>
      <c r="D49" s="43" t="s">
        <v>79</v>
      </c>
      <c r="E49" s="73">
        <f>Sheet2!I41</f>
        <v>1</v>
      </c>
      <c r="F49" s="42">
        <v>1</v>
      </c>
      <c r="G49" s="64">
        <f>((F21*E21)/10000)*E49*F49</f>
        <v>0</v>
      </c>
      <c r="H49" s="59"/>
    </row>
    <row r="50" spans="2:8" ht="15.75" x14ac:dyDescent="0.25">
      <c r="B50" s="59"/>
      <c r="C50" s="28" t="str">
        <f>C22</f>
        <v>Click here to select species and housing</v>
      </c>
      <c r="D50" s="43" t="s">
        <v>79</v>
      </c>
      <c r="E50" s="73">
        <f>Sheet2!J41</f>
        <v>1</v>
      </c>
      <c r="F50" s="42">
        <v>1</v>
      </c>
      <c r="G50" s="64">
        <f>((F22*E22)/10000)*E50*F50</f>
        <v>0</v>
      </c>
      <c r="H50" s="59"/>
    </row>
    <row r="51" spans="2:8" ht="15.75" x14ac:dyDescent="0.25">
      <c r="B51" s="59"/>
      <c r="C51" s="28" t="str">
        <f>C23</f>
        <v>Click here to select species and housing</v>
      </c>
      <c r="D51" s="43" t="s">
        <v>79</v>
      </c>
      <c r="E51" s="73">
        <f>Sheet2!K41</f>
        <v>1</v>
      </c>
      <c r="F51" s="42">
        <v>1</v>
      </c>
      <c r="G51" s="64">
        <f>((F23*E23)/10000)*E51*F51</f>
        <v>0</v>
      </c>
      <c r="H51" s="59"/>
    </row>
    <row r="52" spans="2:8" x14ac:dyDescent="0.25">
      <c r="B52" s="59"/>
      <c r="C52" s="24"/>
      <c r="D52" s="24"/>
      <c r="E52" s="29" t="s">
        <v>56</v>
      </c>
      <c r="F52" s="53" t="s">
        <v>62</v>
      </c>
      <c r="G52" s="87"/>
      <c r="H52" s="59"/>
    </row>
    <row r="53" spans="2:8" ht="15.75" x14ac:dyDescent="0.25">
      <c r="B53" s="59"/>
      <c r="C53" s="24"/>
      <c r="D53" s="65" t="s">
        <v>120</v>
      </c>
      <c r="E53" s="29" t="s">
        <v>61</v>
      </c>
      <c r="F53" s="53" t="s">
        <v>61</v>
      </c>
      <c r="G53" s="87"/>
      <c r="H53" s="59"/>
    </row>
    <row r="54" spans="2:8" x14ac:dyDescent="0.25">
      <c r="B54" s="59"/>
      <c r="C54" s="26" t="s">
        <v>51</v>
      </c>
      <c r="D54" s="51" t="s">
        <v>58</v>
      </c>
      <c r="E54" s="29" t="s">
        <v>60</v>
      </c>
      <c r="F54" s="53" t="s">
        <v>60</v>
      </c>
      <c r="G54" s="87"/>
      <c r="H54" s="59"/>
    </row>
    <row r="55" spans="2:8" ht="15.75" x14ac:dyDescent="0.25">
      <c r="B55" s="59"/>
      <c r="C55" s="27" t="str">
        <f>C26</f>
        <v>Click here to select type of manure storage</v>
      </c>
      <c r="D55" s="43" t="s">
        <v>79</v>
      </c>
      <c r="E55" s="73">
        <f>Sheet2!G45</f>
        <v>1</v>
      </c>
      <c r="F55" s="42">
        <v>1</v>
      </c>
      <c r="G55" s="64">
        <f>((F26*E26)/10000)*E55*F55</f>
        <v>0</v>
      </c>
      <c r="H55" s="59"/>
    </row>
    <row r="56" spans="2:8" ht="15.75" x14ac:dyDescent="0.25">
      <c r="B56" s="59"/>
      <c r="C56" s="28" t="str">
        <f>C27</f>
        <v>Click here to select type of manure storage</v>
      </c>
      <c r="D56" s="43" t="s">
        <v>79</v>
      </c>
      <c r="E56" s="73">
        <f>Sheet2!H45</f>
        <v>1</v>
      </c>
      <c r="F56" s="42">
        <v>1</v>
      </c>
      <c r="G56" s="64">
        <f>((F27*E27)/10000)*E56*F56</f>
        <v>0</v>
      </c>
      <c r="H56" s="59"/>
    </row>
    <row r="57" spans="2:8" ht="15.75" x14ac:dyDescent="0.25">
      <c r="B57" s="59"/>
      <c r="C57" s="28" t="str">
        <f>C28</f>
        <v>Click here to select type of manure storage</v>
      </c>
      <c r="D57" s="43" t="s">
        <v>79</v>
      </c>
      <c r="E57" s="73">
        <f>Sheet2!I45</f>
        <v>1</v>
      </c>
      <c r="F57" s="42">
        <v>1</v>
      </c>
      <c r="G57" s="64">
        <f>((F28*E28)/10000)*E57*F57</f>
        <v>0</v>
      </c>
      <c r="H57" s="59"/>
    </row>
    <row r="58" spans="2:8" ht="15.75" x14ac:dyDescent="0.25">
      <c r="B58" s="59"/>
      <c r="C58" s="28" t="str">
        <f>C29</f>
        <v>Click here to select type of manure storage</v>
      </c>
      <c r="D58" s="43" t="s">
        <v>79</v>
      </c>
      <c r="E58" s="73">
        <f>Sheet2!J45</f>
        <v>1</v>
      </c>
      <c r="F58" s="42">
        <v>1</v>
      </c>
      <c r="G58" s="64">
        <f>((F29*E29)/10000)*E58*F58</f>
        <v>0</v>
      </c>
      <c r="H58" s="59"/>
    </row>
    <row r="59" spans="2:8" ht="15.75" x14ac:dyDescent="0.25">
      <c r="B59" s="59"/>
      <c r="C59" s="28" t="str">
        <f>C30</f>
        <v>Click here to select type of manure storage</v>
      </c>
      <c r="D59" s="43" t="s">
        <v>79</v>
      </c>
      <c r="E59" s="73">
        <f>Sheet2!K45</f>
        <v>1</v>
      </c>
      <c r="F59" s="42">
        <v>1</v>
      </c>
      <c r="G59" s="64">
        <f>((F30*E30)/10000)*E59*F59</f>
        <v>0</v>
      </c>
      <c r="H59" s="59"/>
    </row>
    <row r="60" spans="2:8" x14ac:dyDescent="0.25">
      <c r="B60" s="59"/>
      <c r="C60" s="24"/>
      <c r="D60" s="24"/>
      <c r="E60" s="24"/>
      <c r="F60" s="25"/>
      <c r="G60" s="88"/>
      <c r="H60" s="59"/>
    </row>
    <row r="61" spans="2:8" ht="15.75" x14ac:dyDescent="0.25">
      <c r="B61" s="59"/>
      <c r="C61" s="24"/>
      <c r="D61" s="65" t="s">
        <v>121</v>
      </c>
      <c r="E61" s="24"/>
      <c r="F61" s="25"/>
      <c r="G61" s="85" t="s">
        <v>56</v>
      </c>
      <c r="H61" s="59"/>
    </row>
    <row r="62" spans="2:8" x14ac:dyDescent="0.25">
      <c r="B62" s="59"/>
      <c r="C62" s="26" t="s">
        <v>59</v>
      </c>
      <c r="D62" s="51" t="s">
        <v>58</v>
      </c>
      <c r="E62" s="24"/>
      <c r="F62" s="25"/>
      <c r="G62" s="85" t="s">
        <v>165</v>
      </c>
      <c r="H62" s="59"/>
    </row>
    <row r="63" spans="2:8" x14ac:dyDescent="0.25">
      <c r="B63" s="59"/>
      <c r="C63" s="69" t="str">
        <f>C34</f>
        <v>Collection and transfer of manure</v>
      </c>
      <c r="D63" s="91" t="s">
        <v>134</v>
      </c>
      <c r="E63" s="24"/>
      <c r="F63" s="25"/>
      <c r="G63" s="89" t="str">
        <f>Sheet2!G126</f>
        <v>Low</v>
      </c>
      <c r="H63" s="59"/>
    </row>
    <row r="64" spans="2:8" x14ac:dyDescent="0.25">
      <c r="B64" s="59"/>
      <c r="C64" s="27" t="str">
        <f t="shared" ref="C64" si="0">C35</f>
        <v>Manure agitation and pumping</v>
      </c>
      <c r="D64" s="43" t="s">
        <v>80</v>
      </c>
      <c r="E64" s="24"/>
      <c r="F64" s="25"/>
      <c r="G64" s="89" t="str">
        <f>Sheet2!G54</f>
        <v>Low</v>
      </c>
      <c r="H64" s="59"/>
    </row>
    <row r="65" spans="2:8" x14ac:dyDescent="0.25">
      <c r="B65" s="59"/>
      <c r="C65" s="30" t="str">
        <f>C36</f>
        <v>Manure land application</v>
      </c>
      <c r="D65" s="43" t="s">
        <v>96</v>
      </c>
      <c r="E65" s="24"/>
      <c r="F65" s="25"/>
      <c r="G65" s="89" t="str">
        <f>Sheet2!G58</f>
        <v>None</v>
      </c>
      <c r="H65" s="59"/>
    </row>
    <row r="66" spans="2:8" x14ac:dyDescent="0.25">
      <c r="B66" s="59"/>
      <c r="C66" s="30" t="str">
        <f>C37</f>
        <v>Field stacking of manure</v>
      </c>
      <c r="D66" s="43" t="s">
        <v>130</v>
      </c>
      <c r="E66" s="24"/>
      <c r="F66" s="25"/>
      <c r="G66" s="89" t="str">
        <f>Sheet2!G120</f>
        <v>None</v>
      </c>
      <c r="H66" s="59"/>
    </row>
    <row r="67" spans="2:8" x14ac:dyDescent="0.25">
      <c r="B67" s="59"/>
      <c r="C67" s="30" t="str">
        <f>C38</f>
        <v>Stored feed/bunk silo/face of bunk silo</v>
      </c>
      <c r="D67" s="43" t="s">
        <v>143</v>
      </c>
      <c r="E67" s="24"/>
      <c r="F67" s="25"/>
      <c r="G67" s="89" t="str">
        <f>Sheet2!G64</f>
        <v>Low</v>
      </c>
      <c r="H67" s="59"/>
    </row>
    <row r="68" spans="2:8" x14ac:dyDescent="0.25">
      <c r="B68" s="59"/>
      <c r="C68" s="30" t="str">
        <f>C39</f>
        <v>Feed processing and feed storage area</v>
      </c>
      <c r="D68" s="43" t="s">
        <v>123</v>
      </c>
      <c r="E68" s="24"/>
      <c r="F68" s="25"/>
      <c r="G68" s="89" t="str">
        <f>Sheet2!G68</f>
        <v>None</v>
      </c>
      <c r="H68" s="59"/>
    </row>
    <row r="69" spans="2:8" x14ac:dyDescent="0.25">
      <c r="B69" s="59"/>
      <c r="C69" s="30" t="str">
        <f>C40</f>
        <v>Mortality handling</v>
      </c>
      <c r="D69" s="43" t="s">
        <v>158</v>
      </c>
      <c r="E69" s="24"/>
      <c r="F69" s="25"/>
      <c r="G69" s="89" t="str">
        <f>Sheet2!G73</f>
        <v>Low</v>
      </c>
      <c r="H69" s="59"/>
    </row>
    <row r="70" spans="2:8" ht="15.75" thickBot="1" x14ac:dyDescent="0.3">
      <c r="B70" s="59"/>
      <c r="C70" s="66"/>
      <c r="D70" s="81"/>
      <c r="E70" s="81"/>
      <c r="F70" s="82"/>
      <c r="G70" s="89"/>
      <c r="H70" s="59"/>
    </row>
    <row r="71" spans="2:8" ht="17.25" thickTop="1" thickBot="1" x14ac:dyDescent="0.3">
      <c r="B71" s="59"/>
      <c r="C71" s="66"/>
      <c r="D71" s="99" t="s">
        <v>164</v>
      </c>
      <c r="E71" s="100"/>
      <c r="F71" s="101"/>
      <c r="G71" s="83">
        <f>G47+G48+G49+G50+G51+G55+G56+G57+G58+G59</f>
        <v>0</v>
      </c>
      <c r="H71" s="59"/>
    </row>
    <row r="72" spans="2:8" ht="15.75" thickTop="1" x14ac:dyDescent="0.25">
      <c r="B72" s="59"/>
      <c r="C72" s="16"/>
      <c r="D72" s="16"/>
      <c r="E72" s="16"/>
      <c r="F72" s="20"/>
      <c r="G72" s="16"/>
      <c r="H72" s="59"/>
    </row>
    <row r="73" spans="2:8" x14ac:dyDescent="0.25">
      <c r="B73" s="59"/>
      <c r="C73" s="17" t="s">
        <v>153</v>
      </c>
      <c r="D73" s="16"/>
      <c r="E73" s="16"/>
      <c r="F73" s="20"/>
      <c r="G73" s="16"/>
      <c r="H73" s="59"/>
    </row>
    <row r="74" spans="2:8" x14ac:dyDescent="0.25">
      <c r="B74" s="59"/>
      <c r="C74" s="110" t="s">
        <v>163</v>
      </c>
      <c r="D74" s="110"/>
      <c r="E74" s="110"/>
      <c r="F74" s="110"/>
      <c r="G74" s="110"/>
      <c r="H74" s="61"/>
    </row>
    <row r="75" spans="2:8" x14ac:dyDescent="0.25">
      <c r="B75" s="59"/>
      <c r="C75" s="110"/>
      <c r="D75" s="110"/>
      <c r="E75" s="110"/>
      <c r="F75" s="110"/>
      <c r="G75" s="110"/>
      <c r="H75" s="62"/>
    </row>
    <row r="76" spans="2:8" x14ac:dyDescent="0.25">
      <c r="B76" s="59"/>
      <c r="C76" s="110"/>
      <c r="D76" s="110"/>
      <c r="E76" s="110"/>
      <c r="F76" s="110"/>
      <c r="G76" s="110"/>
      <c r="H76" s="62"/>
    </row>
    <row r="77" spans="2:8" x14ac:dyDescent="0.25">
      <c r="B77" s="59"/>
      <c r="C77" s="95"/>
      <c r="D77" s="95"/>
      <c r="E77" s="95"/>
      <c r="F77" s="95"/>
      <c r="G77" s="95"/>
      <c r="H77" s="62"/>
    </row>
    <row r="78" spans="2:8" x14ac:dyDescent="0.25">
      <c r="B78" s="59"/>
      <c r="C78" s="96"/>
      <c r="D78" s="96"/>
      <c r="E78" s="96"/>
      <c r="F78" s="96"/>
      <c r="G78" s="96"/>
      <c r="H78" s="62"/>
    </row>
    <row r="79" spans="2:8" x14ac:dyDescent="0.25">
      <c r="B79" s="59"/>
      <c r="C79" s="96"/>
      <c r="D79" s="96"/>
      <c r="E79" s="96"/>
      <c r="F79" s="96"/>
      <c r="G79" s="96"/>
      <c r="H79" s="62"/>
    </row>
    <row r="80" spans="2:8" x14ac:dyDescent="0.25">
      <c r="B80" s="59"/>
      <c r="C80" s="96"/>
      <c r="D80" s="96"/>
      <c r="E80" s="96"/>
      <c r="F80" s="96"/>
      <c r="G80" s="96"/>
      <c r="H80" s="62"/>
    </row>
    <row r="81" spans="2:8" x14ac:dyDescent="0.25">
      <c r="B81" s="59"/>
      <c r="C81" s="40"/>
      <c r="D81" s="40"/>
      <c r="E81" s="40"/>
      <c r="F81" s="41"/>
      <c r="G81" s="40"/>
      <c r="H81" s="62"/>
    </row>
    <row r="82" spans="2:8" x14ac:dyDescent="0.25">
      <c r="B82" s="59"/>
      <c r="C82" s="19" t="s">
        <v>159</v>
      </c>
      <c r="D82" s="18"/>
      <c r="E82" s="18"/>
      <c r="F82" s="21"/>
      <c r="G82" s="18"/>
      <c r="H82" s="62"/>
    </row>
    <row r="83" spans="2:8" x14ac:dyDescent="0.25">
      <c r="B83" s="59"/>
      <c r="C83" s="110" t="s">
        <v>160</v>
      </c>
      <c r="D83" s="110"/>
      <c r="E83" s="110"/>
      <c r="F83" s="110"/>
      <c r="G83" s="110"/>
      <c r="H83" s="59"/>
    </row>
    <row r="84" spans="2:8" x14ac:dyDescent="0.25">
      <c r="B84" s="59"/>
      <c r="C84" s="110"/>
      <c r="D84" s="110"/>
      <c r="E84" s="110"/>
      <c r="F84" s="110"/>
      <c r="G84" s="110"/>
      <c r="H84" s="59"/>
    </row>
    <row r="85" spans="2:8" ht="18.75" customHeight="1" x14ac:dyDescent="0.25">
      <c r="B85" s="59"/>
      <c r="C85" s="110"/>
      <c r="D85" s="110"/>
      <c r="E85" s="110"/>
      <c r="F85" s="110"/>
      <c r="G85" s="110"/>
      <c r="H85" s="59"/>
    </row>
    <row r="86" spans="2:8" x14ac:dyDescent="0.25">
      <c r="B86" s="59"/>
      <c r="C86" s="95"/>
      <c r="D86" s="95"/>
      <c r="E86" s="95"/>
      <c r="F86" s="95"/>
      <c r="G86" s="95"/>
      <c r="H86" s="59"/>
    </row>
    <row r="87" spans="2:8" x14ac:dyDescent="0.25">
      <c r="B87" s="59"/>
      <c r="C87" s="96"/>
      <c r="D87" s="96"/>
      <c r="E87" s="96"/>
      <c r="F87" s="96"/>
      <c r="G87" s="96"/>
      <c r="H87" s="59"/>
    </row>
    <row r="88" spans="2:8" x14ac:dyDescent="0.25">
      <c r="B88" s="59"/>
      <c r="C88" s="96"/>
      <c r="D88" s="96"/>
      <c r="E88" s="96"/>
      <c r="F88" s="96"/>
      <c r="G88" s="96"/>
      <c r="H88" s="59"/>
    </row>
    <row r="89" spans="2:8" x14ac:dyDescent="0.25">
      <c r="B89" s="59"/>
      <c r="C89" s="96"/>
      <c r="D89" s="96"/>
      <c r="E89" s="96"/>
      <c r="F89" s="96"/>
      <c r="G89" s="96"/>
      <c r="H89" s="59"/>
    </row>
    <row r="90" spans="2:8" x14ac:dyDescent="0.25">
      <c r="B90" s="59"/>
      <c r="C90" s="96"/>
      <c r="D90" s="96"/>
      <c r="E90" s="96"/>
      <c r="F90" s="96"/>
      <c r="G90" s="96"/>
      <c r="H90" s="59"/>
    </row>
    <row r="91" spans="2:8" x14ac:dyDescent="0.25">
      <c r="B91" s="59"/>
      <c r="C91" s="16"/>
      <c r="D91" s="16"/>
      <c r="E91" s="16"/>
      <c r="F91" s="20"/>
      <c r="G91" s="16"/>
      <c r="H91" s="59"/>
    </row>
    <row r="92" spans="2:8" x14ac:dyDescent="0.25">
      <c r="B92" s="59"/>
      <c r="C92" s="19" t="s">
        <v>166</v>
      </c>
      <c r="D92" s="18"/>
      <c r="E92" s="18"/>
      <c r="F92" s="21"/>
      <c r="G92" s="18"/>
      <c r="H92" s="59"/>
    </row>
    <row r="93" spans="2:8" x14ac:dyDescent="0.25">
      <c r="B93" s="59"/>
      <c r="C93" s="110" t="s">
        <v>155</v>
      </c>
      <c r="D93" s="110"/>
      <c r="E93" s="110"/>
      <c r="F93" s="110"/>
      <c r="G93" s="110"/>
      <c r="H93" s="59"/>
    </row>
    <row r="94" spans="2:8" x14ac:dyDescent="0.25">
      <c r="B94" s="59"/>
      <c r="C94" s="110"/>
      <c r="D94" s="110"/>
      <c r="E94" s="110"/>
      <c r="F94" s="110"/>
      <c r="G94" s="110"/>
      <c r="H94" s="59"/>
    </row>
    <row r="95" spans="2:8" x14ac:dyDescent="0.25">
      <c r="B95" s="59"/>
      <c r="C95" s="95"/>
      <c r="D95" s="95"/>
      <c r="E95" s="95"/>
      <c r="F95" s="95"/>
      <c r="G95" s="95"/>
      <c r="H95" s="59"/>
    </row>
    <row r="96" spans="2:8" x14ac:dyDescent="0.25">
      <c r="B96" s="59"/>
      <c r="C96" s="96"/>
      <c r="D96" s="96"/>
      <c r="E96" s="96"/>
      <c r="F96" s="96"/>
      <c r="G96" s="96"/>
      <c r="H96" s="59"/>
    </row>
    <row r="97" spans="2:8" x14ac:dyDescent="0.25">
      <c r="B97" s="59"/>
      <c r="C97" s="96"/>
      <c r="D97" s="96"/>
      <c r="E97" s="96"/>
      <c r="F97" s="96"/>
      <c r="G97" s="96"/>
      <c r="H97" s="59"/>
    </row>
    <row r="98" spans="2:8" x14ac:dyDescent="0.25">
      <c r="B98" s="59"/>
      <c r="C98" s="96"/>
      <c r="D98" s="96"/>
      <c r="E98" s="96"/>
      <c r="F98" s="96"/>
      <c r="G98" s="96"/>
      <c r="H98" s="59"/>
    </row>
    <row r="99" spans="2:8" x14ac:dyDescent="0.25">
      <c r="B99" s="59"/>
      <c r="C99" s="96"/>
      <c r="D99" s="96"/>
      <c r="E99" s="96"/>
      <c r="F99" s="96"/>
      <c r="G99" s="96"/>
      <c r="H99" s="59"/>
    </row>
    <row r="100" spans="2:8" x14ac:dyDescent="0.25">
      <c r="B100" s="59"/>
      <c r="C100" s="16"/>
      <c r="D100" s="16"/>
      <c r="E100" s="16"/>
      <c r="F100" s="20"/>
      <c r="G100" s="16"/>
      <c r="H100" s="59"/>
    </row>
    <row r="101" spans="2:8" x14ac:dyDescent="0.25">
      <c r="B101" s="59"/>
      <c r="C101" s="17" t="s">
        <v>107</v>
      </c>
      <c r="D101" s="16"/>
      <c r="E101" s="16"/>
      <c r="F101" s="20"/>
      <c r="G101" s="16"/>
      <c r="H101" s="59"/>
    </row>
    <row r="102" spans="2:8" x14ac:dyDescent="0.25">
      <c r="B102" s="59"/>
      <c r="C102" s="110" t="s">
        <v>162</v>
      </c>
      <c r="D102" s="110"/>
      <c r="E102" s="110"/>
      <c r="F102" s="110"/>
      <c r="G102" s="110"/>
      <c r="H102" s="59"/>
    </row>
    <row r="103" spans="2:8" x14ac:dyDescent="0.25">
      <c r="B103" s="59"/>
      <c r="C103" s="110"/>
      <c r="D103" s="110"/>
      <c r="E103" s="110"/>
      <c r="F103" s="110"/>
      <c r="G103" s="110"/>
      <c r="H103" s="59"/>
    </row>
    <row r="104" spans="2:8" x14ac:dyDescent="0.25">
      <c r="B104" s="59"/>
      <c r="C104" s="110"/>
      <c r="D104" s="110"/>
      <c r="E104" s="110"/>
      <c r="F104" s="110"/>
      <c r="G104" s="110"/>
      <c r="H104" s="59"/>
    </row>
    <row r="105" spans="2:8" x14ac:dyDescent="0.25">
      <c r="B105" s="59"/>
      <c r="C105" s="94"/>
      <c r="D105" s="94"/>
      <c r="E105" s="94"/>
      <c r="F105" s="94"/>
      <c r="G105" s="94"/>
      <c r="H105" s="59"/>
    </row>
    <row r="106" spans="2:8" x14ac:dyDescent="0.25">
      <c r="B106" s="59"/>
      <c r="C106" s="75" t="str">
        <f>C63</f>
        <v>Collection and transfer of manure</v>
      </c>
      <c r="D106" s="76"/>
      <c r="E106" s="76"/>
      <c r="F106" s="77"/>
      <c r="G106" s="76"/>
      <c r="H106" s="59"/>
    </row>
    <row r="107" spans="2:8" x14ac:dyDescent="0.25">
      <c r="B107" s="59"/>
      <c r="C107" s="95"/>
      <c r="D107" s="95"/>
      <c r="E107" s="95"/>
      <c r="F107" s="95"/>
      <c r="G107" s="95"/>
      <c r="H107" s="59"/>
    </row>
    <row r="108" spans="2:8" ht="15" customHeight="1" x14ac:dyDescent="0.25">
      <c r="B108" s="59"/>
      <c r="C108" s="96"/>
      <c r="D108" s="96"/>
      <c r="E108" s="96"/>
      <c r="F108" s="96"/>
      <c r="G108" s="96"/>
      <c r="H108" s="59"/>
    </row>
    <row r="109" spans="2:8" x14ac:dyDescent="0.25">
      <c r="B109" s="59"/>
      <c r="C109" s="96"/>
      <c r="D109" s="96"/>
      <c r="E109" s="96"/>
      <c r="F109" s="96"/>
      <c r="G109" s="96"/>
      <c r="H109" s="59"/>
    </row>
    <row r="110" spans="2:8" x14ac:dyDescent="0.25">
      <c r="B110" s="59"/>
      <c r="C110" s="97"/>
      <c r="D110" s="97"/>
      <c r="E110" s="97"/>
      <c r="F110" s="97"/>
      <c r="G110" s="97"/>
      <c r="H110" s="59"/>
    </row>
    <row r="111" spans="2:8" x14ac:dyDescent="0.25">
      <c r="B111" s="59"/>
      <c r="C111" s="78" t="str">
        <f>C64</f>
        <v>Manure agitation and pumping</v>
      </c>
      <c r="D111" s="79"/>
      <c r="E111" s="79"/>
      <c r="F111" s="80"/>
      <c r="G111" s="79"/>
      <c r="H111" s="59"/>
    </row>
    <row r="112" spans="2:8" x14ac:dyDescent="0.25">
      <c r="B112" s="59"/>
      <c r="C112" s="95"/>
      <c r="D112" s="95"/>
      <c r="E112" s="95"/>
      <c r="F112" s="95"/>
      <c r="G112" s="95"/>
      <c r="H112" s="59"/>
    </row>
    <row r="113" spans="2:8" ht="15" customHeight="1" x14ac:dyDescent="0.25">
      <c r="B113" s="59"/>
      <c r="C113" s="96"/>
      <c r="D113" s="96"/>
      <c r="E113" s="96"/>
      <c r="F113" s="96"/>
      <c r="G113" s="96"/>
      <c r="H113" s="59"/>
    </row>
    <row r="114" spans="2:8" x14ac:dyDescent="0.25">
      <c r="B114" s="59"/>
      <c r="C114" s="96"/>
      <c r="D114" s="96"/>
      <c r="E114" s="96"/>
      <c r="F114" s="96"/>
      <c r="G114" s="96"/>
      <c r="H114" s="59"/>
    </row>
    <row r="115" spans="2:8" x14ac:dyDescent="0.25">
      <c r="B115" s="59"/>
      <c r="C115" s="98"/>
      <c r="D115" s="98"/>
      <c r="E115" s="98"/>
      <c r="F115" s="98"/>
      <c r="G115" s="98"/>
      <c r="H115" s="59"/>
    </row>
    <row r="116" spans="2:8" x14ac:dyDescent="0.25">
      <c r="B116" s="59"/>
      <c r="C116" s="67" t="str">
        <f>C65</f>
        <v>Manure land application</v>
      </c>
      <c r="D116" s="68"/>
      <c r="E116" s="68"/>
      <c r="F116" s="68"/>
      <c r="G116" s="68"/>
      <c r="H116" s="59"/>
    </row>
    <row r="117" spans="2:8" x14ac:dyDescent="0.25">
      <c r="B117" s="59"/>
      <c r="C117" s="102"/>
      <c r="D117" s="102"/>
      <c r="E117" s="102"/>
      <c r="F117" s="102"/>
      <c r="G117" s="102"/>
      <c r="H117" s="59"/>
    </row>
    <row r="118" spans="2:8" x14ac:dyDescent="0.25">
      <c r="B118" s="59"/>
      <c r="C118" s="103"/>
      <c r="D118" s="103"/>
      <c r="E118" s="103"/>
      <c r="F118" s="103"/>
      <c r="G118" s="103"/>
      <c r="H118" s="59"/>
    </row>
    <row r="119" spans="2:8" x14ac:dyDescent="0.25">
      <c r="B119" s="59"/>
      <c r="C119" s="103"/>
      <c r="D119" s="103"/>
      <c r="E119" s="103"/>
      <c r="F119" s="103"/>
      <c r="G119" s="103"/>
      <c r="H119" s="59"/>
    </row>
    <row r="120" spans="2:8" x14ac:dyDescent="0.25">
      <c r="B120" s="59"/>
      <c r="C120" s="104"/>
      <c r="D120" s="104"/>
      <c r="E120" s="104"/>
      <c r="F120" s="104"/>
      <c r="G120" s="104"/>
      <c r="H120" s="59"/>
    </row>
    <row r="121" spans="2:8" x14ac:dyDescent="0.25">
      <c r="B121" s="59"/>
      <c r="C121" s="92" t="str">
        <f>C66</f>
        <v>Field stacking of manure</v>
      </c>
      <c r="D121" s="93"/>
      <c r="E121" s="93"/>
      <c r="F121" s="93"/>
      <c r="G121" s="93"/>
      <c r="H121" s="59"/>
    </row>
    <row r="122" spans="2:8" x14ac:dyDescent="0.25">
      <c r="B122" s="59"/>
      <c r="C122" s="102"/>
      <c r="D122" s="102"/>
      <c r="E122" s="102"/>
      <c r="F122" s="102"/>
      <c r="G122" s="102"/>
      <c r="H122" s="59"/>
    </row>
    <row r="123" spans="2:8" x14ac:dyDescent="0.25">
      <c r="B123" s="59"/>
      <c r="C123" s="103"/>
      <c r="D123" s="103"/>
      <c r="E123" s="103"/>
      <c r="F123" s="103"/>
      <c r="G123" s="103"/>
      <c r="H123" s="59"/>
    </row>
    <row r="124" spans="2:8" x14ac:dyDescent="0.25">
      <c r="B124" s="59"/>
      <c r="C124" s="103"/>
      <c r="D124" s="103"/>
      <c r="E124" s="103"/>
      <c r="F124" s="103"/>
      <c r="G124" s="103"/>
      <c r="H124" s="59"/>
    </row>
    <row r="125" spans="2:8" x14ac:dyDescent="0.25">
      <c r="B125" s="59"/>
      <c r="C125" s="97"/>
      <c r="D125" s="97"/>
      <c r="E125" s="97"/>
      <c r="F125" s="97"/>
      <c r="G125" s="97"/>
      <c r="H125" s="59"/>
    </row>
    <row r="126" spans="2:8" x14ac:dyDescent="0.25">
      <c r="B126" s="59"/>
      <c r="C126" s="17" t="str">
        <f>C67</f>
        <v>Stored feed/bunk silo/face of bunk silo</v>
      </c>
      <c r="D126" s="16"/>
      <c r="E126" s="16"/>
      <c r="F126" s="20"/>
      <c r="G126" s="16"/>
      <c r="H126" s="59"/>
    </row>
    <row r="127" spans="2:8" x14ac:dyDescent="0.25">
      <c r="B127" s="59"/>
      <c r="C127" s="95"/>
      <c r="D127" s="95"/>
      <c r="E127" s="95"/>
      <c r="F127" s="95"/>
      <c r="G127" s="95"/>
      <c r="H127" s="59"/>
    </row>
    <row r="128" spans="2:8" ht="15" customHeight="1" x14ac:dyDescent="0.25">
      <c r="B128" s="59"/>
      <c r="C128" s="96"/>
      <c r="D128" s="96"/>
      <c r="E128" s="96"/>
      <c r="F128" s="96"/>
      <c r="G128" s="96"/>
      <c r="H128" s="59"/>
    </row>
    <row r="129" spans="2:8" x14ac:dyDescent="0.25">
      <c r="B129" s="59"/>
      <c r="C129" s="96"/>
      <c r="D129" s="96"/>
      <c r="E129" s="96"/>
      <c r="F129" s="96"/>
      <c r="G129" s="96"/>
      <c r="H129" s="59"/>
    </row>
    <row r="130" spans="2:8" x14ac:dyDescent="0.25">
      <c r="B130" s="59"/>
      <c r="C130" s="97"/>
      <c r="D130" s="97"/>
      <c r="E130" s="97"/>
      <c r="F130" s="97"/>
      <c r="G130" s="97"/>
      <c r="H130" s="59"/>
    </row>
    <row r="131" spans="2:8" x14ac:dyDescent="0.25">
      <c r="B131" s="59"/>
      <c r="C131" s="17" t="str">
        <f>C68</f>
        <v>Feed processing and feed storage area</v>
      </c>
      <c r="D131" s="16"/>
      <c r="E131" s="16"/>
      <c r="F131" s="20"/>
      <c r="G131" s="16"/>
      <c r="H131" s="59"/>
    </row>
    <row r="132" spans="2:8" x14ac:dyDescent="0.25">
      <c r="B132" s="59"/>
      <c r="C132" s="95"/>
      <c r="D132" s="95"/>
      <c r="E132" s="95"/>
      <c r="F132" s="95"/>
      <c r="G132" s="95"/>
      <c r="H132" s="63"/>
    </row>
    <row r="133" spans="2:8" ht="15" customHeight="1" x14ac:dyDescent="0.25">
      <c r="B133" s="59"/>
      <c r="C133" s="96"/>
      <c r="D133" s="96"/>
      <c r="E133" s="96"/>
      <c r="F133" s="96"/>
      <c r="G133" s="96"/>
      <c r="H133" s="63"/>
    </row>
    <row r="134" spans="2:8" x14ac:dyDescent="0.25">
      <c r="B134" s="59"/>
      <c r="C134" s="96"/>
      <c r="D134" s="96"/>
      <c r="E134" s="96"/>
      <c r="F134" s="96"/>
      <c r="G134" s="96"/>
      <c r="H134" s="63"/>
    </row>
    <row r="135" spans="2:8" x14ac:dyDescent="0.25">
      <c r="B135" s="59"/>
      <c r="C135" s="97"/>
      <c r="D135" s="97"/>
      <c r="E135" s="97"/>
      <c r="F135" s="97"/>
      <c r="G135" s="97"/>
      <c r="H135" s="59"/>
    </row>
    <row r="136" spans="2:8" x14ac:dyDescent="0.25">
      <c r="B136" s="59"/>
      <c r="C136" s="17" t="str">
        <f>C69</f>
        <v>Mortality handling</v>
      </c>
      <c r="D136" s="16"/>
      <c r="E136" s="16"/>
      <c r="F136" s="20"/>
      <c r="G136" s="16"/>
      <c r="H136" s="59"/>
    </row>
    <row r="137" spans="2:8" x14ac:dyDescent="0.25">
      <c r="B137" s="59"/>
      <c r="C137" s="95"/>
      <c r="D137" s="95"/>
      <c r="E137" s="95"/>
      <c r="F137" s="95"/>
      <c r="G137" s="95"/>
      <c r="H137" s="59"/>
    </row>
    <row r="138" spans="2:8" ht="15" customHeight="1" x14ac:dyDescent="0.25">
      <c r="B138" s="59"/>
      <c r="C138" s="96"/>
      <c r="D138" s="96"/>
      <c r="E138" s="96"/>
      <c r="F138" s="96"/>
      <c r="G138" s="96"/>
      <c r="H138" s="59"/>
    </row>
    <row r="139" spans="2:8" x14ac:dyDescent="0.25">
      <c r="B139" s="59"/>
      <c r="C139" s="96"/>
      <c r="D139" s="96"/>
      <c r="E139" s="96"/>
      <c r="F139" s="96"/>
      <c r="G139" s="96"/>
      <c r="H139" s="59"/>
    </row>
    <row r="140" spans="2:8" x14ac:dyDescent="0.25">
      <c r="B140" s="59"/>
      <c r="C140" s="98"/>
      <c r="D140" s="98"/>
      <c r="E140" s="98"/>
      <c r="F140" s="98"/>
      <c r="G140" s="98"/>
      <c r="H140" s="59"/>
    </row>
    <row r="141" spans="2:8" x14ac:dyDescent="0.25">
      <c r="B141" s="59"/>
      <c r="C141" s="16"/>
      <c r="D141" s="16"/>
      <c r="E141" s="16"/>
      <c r="F141" s="20"/>
      <c r="G141" s="16"/>
      <c r="H141" s="59"/>
    </row>
    <row r="142" spans="2:8" x14ac:dyDescent="0.25">
      <c r="B142" s="59"/>
      <c r="C142" s="17" t="s">
        <v>108</v>
      </c>
      <c r="D142" s="16"/>
      <c r="E142" s="16"/>
      <c r="F142" s="20"/>
      <c r="G142" s="16"/>
      <c r="H142" s="59"/>
    </row>
    <row r="143" spans="2:8" x14ac:dyDescent="0.25">
      <c r="B143" s="59"/>
      <c r="C143" s="111" t="s">
        <v>141</v>
      </c>
      <c r="D143" s="111"/>
      <c r="E143" s="111"/>
      <c r="F143" s="111"/>
      <c r="G143" s="111"/>
      <c r="H143" s="59"/>
    </row>
    <row r="144" spans="2:8" x14ac:dyDescent="0.25">
      <c r="B144" s="59"/>
      <c r="C144" s="111"/>
      <c r="D144" s="111"/>
      <c r="E144" s="111"/>
      <c r="F144" s="111"/>
      <c r="G144" s="111"/>
      <c r="H144" s="59"/>
    </row>
    <row r="145" spans="2:8" x14ac:dyDescent="0.25">
      <c r="B145" s="59"/>
      <c r="C145" s="111"/>
      <c r="D145" s="111"/>
      <c r="E145" s="111"/>
      <c r="F145" s="111"/>
      <c r="G145" s="111"/>
      <c r="H145" s="59"/>
    </row>
    <row r="146" spans="2:8" x14ac:dyDescent="0.25">
      <c r="B146" s="59"/>
      <c r="C146" s="111"/>
      <c r="D146" s="111"/>
      <c r="E146" s="111"/>
      <c r="F146" s="111"/>
      <c r="G146" s="111"/>
      <c r="H146" s="59"/>
    </row>
    <row r="147" spans="2:8" x14ac:dyDescent="0.25">
      <c r="B147" s="59"/>
      <c r="C147" s="111"/>
      <c r="D147" s="111"/>
      <c r="E147" s="111"/>
      <c r="F147" s="111"/>
      <c r="G147" s="111"/>
      <c r="H147" s="59"/>
    </row>
    <row r="148" spans="2:8" x14ac:dyDescent="0.25">
      <c r="B148" s="59"/>
      <c r="C148" s="111"/>
      <c r="D148" s="111"/>
      <c r="E148" s="111"/>
      <c r="F148" s="111"/>
      <c r="G148" s="111"/>
      <c r="H148" s="59"/>
    </row>
    <row r="149" spans="2:8" x14ac:dyDescent="0.25">
      <c r="B149" s="59"/>
      <c r="C149" s="102"/>
      <c r="D149" s="102"/>
      <c r="E149" s="102"/>
      <c r="F149" s="102"/>
      <c r="G149" s="102"/>
      <c r="H149" s="59"/>
    </row>
    <row r="150" spans="2:8" x14ac:dyDescent="0.25">
      <c r="B150" s="59"/>
      <c r="C150" s="103"/>
      <c r="D150" s="103"/>
      <c r="E150" s="103"/>
      <c r="F150" s="103"/>
      <c r="G150" s="103"/>
      <c r="H150" s="59"/>
    </row>
    <row r="151" spans="2:8" x14ac:dyDescent="0.25">
      <c r="B151" s="59"/>
      <c r="C151" s="103"/>
      <c r="D151" s="103"/>
      <c r="E151" s="103"/>
      <c r="F151" s="103"/>
      <c r="G151" s="103"/>
      <c r="H151" s="59"/>
    </row>
    <row r="152" spans="2:8" x14ac:dyDescent="0.25">
      <c r="B152" s="59"/>
      <c r="C152" s="103"/>
      <c r="D152" s="103"/>
      <c r="E152" s="103"/>
      <c r="F152" s="103"/>
      <c r="G152" s="103"/>
      <c r="H152" s="59"/>
    </row>
    <row r="153" spans="2:8" x14ac:dyDescent="0.25">
      <c r="B153" s="59"/>
      <c r="C153" s="103"/>
      <c r="D153" s="103"/>
      <c r="E153" s="103"/>
      <c r="F153" s="103"/>
      <c r="G153" s="103"/>
      <c r="H153" s="59"/>
    </row>
    <row r="154" spans="2:8" x14ac:dyDescent="0.25">
      <c r="B154" s="59"/>
      <c r="C154" s="103"/>
      <c r="D154" s="103"/>
      <c r="E154" s="103"/>
      <c r="F154" s="103"/>
      <c r="G154" s="103"/>
      <c r="H154" s="59"/>
    </row>
    <row r="155" spans="2:8" x14ac:dyDescent="0.25">
      <c r="B155" s="59"/>
      <c r="C155" s="16"/>
      <c r="D155" s="16"/>
      <c r="E155" s="16"/>
      <c r="F155" s="20"/>
      <c r="G155" s="16"/>
      <c r="H155" s="59"/>
    </row>
    <row r="156" spans="2:8" x14ac:dyDescent="0.25">
      <c r="B156" s="59"/>
      <c r="C156" s="17" t="s">
        <v>109</v>
      </c>
      <c r="D156" s="16"/>
      <c r="E156" s="16"/>
      <c r="F156" s="20"/>
      <c r="G156" s="16"/>
      <c r="H156" s="59"/>
    </row>
    <row r="157" spans="2:8" x14ac:dyDescent="0.25">
      <c r="B157" s="59"/>
      <c r="C157" s="111" t="s">
        <v>154</v>
      </c>
      <c r="D157" s="112"/>
      <c r="E157" s="112"/>
      <c r="F157" s="112"/>
      <c r="G157" s="112"/>
      <c r="H157" s="59"/>
    </row>
    <row r="158" spans="2:8" x14ac:dyDescent="0.25">
      <c r="B158" s="59"/>
      <c r="C158" s="112"/>
      <c r="D158" s="112"/>
      <c r="E158" s="112"/>
      <c r="F158" s="112"/>
      <c r="G158" s="112"/>
      <c r="H158" s="59"/>
    </row>
    <row r="159" spans="2:8" x14ac:dyDescent="0.25">
      <c r="B159" s="59"/>
      <c r="C159" s="112"/>
      <c r="D159" s="112"/>
      <c r="E159" s="112"/>
      <c r="F159" s="112"/>
      <c r="G159" s="112"/>
      <c r="H159" s="59"/>
    </row>
    <row r="160" spans="2:8" x14ac:dyDescent="0.25">
      <c r="B160" s="59"/>
      <c r="C160" s="112"/>
      <c r="D160" s="112"/>
      <c r="E160" s="112"/>
      <c r="F160" s="112"/>
      <c r="G160" s="112"/>
      <c r="H160" s="59"/>
    </row>
    <row r="161" spans="2:8" x14ac:dyDescent="0.25">
      <c r="B161" s="59"/>
      <c r="C161" s="106"/>
      <c r="D161" s="106"/>
      <c r="E161" s="106"/>
      <c r="F161" s="106"/>
      <c r="G161" s="106"/>
      <c r="H161" s="59"/>
    </row>
    <row r="162" spans="2:8" x14ac:dyDescent="0.25">
      <c r="B162" s="59"/>
      <c r="C162" s="98"/>
      <c r="D162" s="98"/>
      <c r="E162" s="98"/>
      <c r="F162" s="98"/>
      <c r="G162" s="98"/>
      <c r="H162" s="59"/>
    </row>
    <row r="163" spans="2:8" x14ac:dyDescent="0.25">
      <c r="B163" s="59"/>
      <c r="C163" s="102"/>
      <c r="D163" s="102"/>
      <c r="E163" s="102"/>
      <c r="F163" s="102"/>
      <c r="G163" s="102"/>
      <c r="H163" s="59"/>
    </row>
    <row r="164" spans="2:8" x14ac:dyDescent="0.25">
      <c r="B164" s="59"/>
      <c r="C164" s="103"/>
      <c r="D164" s="103"/>
      <c r="E164" s="103"/>
      <c r="F164" s="103"/>
      <c r="G164" s="103"/>
      <c r="H164" s="59"/>
    </row>
    <row r="165" spans="2:8" x14ac:dyDescent="0.25">
      <c r="B165" s="59"/>
      <c r="C165" s="103"/>
      <c r="D165" s="103"/>
      <c r="E165" s="103"/>
      <c r="F165" s="103"/>
      <c r="G165" s="103"/>
      <c r="H165" s="59"/>
    </row>
    <row r="166" spans="2:8" x14ac:dyDescent="0.25">
      <c r="B166" s="59"/>
      <c r="C166" s="103"/>
      <c r="D166" s="103"/>
      <c r="E166" s="103"/>
      <c r="F166" s="103"/>
      <c r="G166" s="103"/>
      <c r="H166" s="59"/>
    </row>
    <row r="167" spans="2:8" x14ac:dyDescent="0.25">
      <c r="B167" s="59"/>
      <c r="C167" s="103"/>
      <c r="D167" s="103"/>
      <c r="E167" s="103"/>
      <c r="F167" s="103"/>
      <c r="G167" s="103"/>
      <c r="H167" s="59"/>
    </row>
    <row r="168" spans="2:8" x14ac:dyDescent="0.25">
      <c r="B168" s="59"/>
      <c r="C168" s="103"/>
      <c r="D168" s="103"/>
      <c r="E168" s="103"/>
      <c r="F168" s="103"/>
      <c r="G168" s="103"/>
      <c r="H168" s="59"/>
    </row>
    <row r="169" spans="2:8" x14ac:dyDescent="0.25">
      <c r="B169" s="59"/>
      <c r="C169" s="103"/>
      <c r="D169" s="103"/>
      <c r="E169" s="103"/>
      <c r="F169" s="103"/>
      <c r="G169" s="103"/>
      <c r="H169" s="59"/>
    </row>
    <row r="170" spans="2:8" x14ac:dyDescent="0.25">
      <c r="B170" s="59"/>
      <c r="C170" s="59"/>
      <c r="D170" s="59"/>
      <c r="E170" s="59"/>
      <c r="F170" s="60"/>
      <c r="G170" s="59"/>
      <c r="H170" s="59"/>
    </row>
    <row r="171" spans="2:8" x14ac:dyDescent="0.25">
      <c r="B171" s="59"/>
      <c r="C171" s="59"/>
      <c r="D171" s="59"/>
      <c r="E171" s="59"/>
      <c r="F171" s="60"/>
      <c r="G171" s="59"/>
      <c r="H171" s="59"/>
    </row>
  </sheetData>
  <sheetProtection password="957C" sheet="1" objects="1" scenarios="1"/>
  <dataConsolidate/>
  <mergeCells count="24">
    <mergeCell ref="C163:G169"/>
    <mergeCell ref="C93:G94"/>
    <mergeCell ref="C95:G99"/>
    <mergeCell ref="C157:G162"/>
    <mergeCell ref="C143:G148"/>
    <mergeCell ref="C149:G154"/>
    <mergeCell ref="C102:G104"/>
    <mergeCell ref="C105:G105"/>
    <mergeCell ref="C1:G1"/>
    <mergeCell ref="C132:G135"/>
    <mergeCell ref="C137:G140"/>
    <mergeCell ref="D71:F71"/>
    <mergeCell ref="C107:G110"/>
    <mergeCell ref="C112:G115"/>
    <mergeCell ref="C117:G120"/>
    <mergeCell ref="C122:G125"/>
    <mergeCell ref="C5:G15"/>
    <mergeCell ref="C17:D17"/>
    <mergeCell ref="C43:D43"/>
    <mergeCell ref="C74:G76"/>
    <mergeCell ref="C77:G80"/>
    <mergeCell ref="C83:G85"/>
    <mergeCell ref="C86:G90"/>
    <mergeCell ref="C127:G130"/>
  </mergeCells>
  <dataValidations xWindow="1021" yWindow="574" count="1">
    <dataValidation type="decimal" allowBlank="1" showInputMessage="1" showErrorMessage="1" prompt="Input &quot;1&quot; if no additional reduction factor or input the reduction factor" sqref="F47:F51 F55:F60">
      <formula1>0.1</formula1>
      <formula2>1</formula2>
    </dataValidation>
  </dataValidations>
  <pageMargins left="0.7" right="0.7" top="0.75" bottom="0.75" header="0.3" footer="0.3"/>
  <pageSetup scale="76" orientation="landscape" r:id="rId1"/>
  <rowBreaks count="4" manualBreakCount="4">
    <brk id="41" max="16383" man="1"/>
    <brk id="71" max="16383" man="1"/>
    <brk id="99" max="16383" man="1"/>
    <brk id="140" max="16383" man="1"/>
  </rowBreaks>
  <drawing r:id="rId2"/>
  <legacyDrawing r:id="rId3"/>
  <extLst>
    <ext xmlns:x14="http://schemas.microsoft.com/office/spreadsheetml/2009/9/main" uri="{CCE6A557-97BC-4b89-ADB6-D9C93CAAB3DF}">
      <x14:dataValidations xmlns:xm="http://schemas.microsoft.com/office/excel/2006/main" xWindow="1021" yWindow="574" count="11">
        <x14:dataValidation type="list" allowBlank="1" showInputMessage="1" showErrorMessage="1">
          <x14:formula1>
            <xm:f>Sheet2!$B$8:$B$26</xm:f>
          </x14:formula1>
          <xm:sqref>C19:C23</xm:sqref>
        </x14:dataValidation>
        <x14:dataValidation type="list" allowBlank="1" showInputMessage="1" showErrorMessage="1">
          <x14:formula1>
            <xm:f>Sheet2!$B$29:$B$32</xm:f>
          </x14:formula1>
          <xm:sqref>C26:C30</xm:sqref>
        </x14:dataValidation>
        <x14:dataValidation type="list" allowBlank="1" showInputMessage="1" showErrorMessage="1">
          <x14:formula1>
            <xm:f>Sheet2!$B$41:$B$43</xm:f>
          </x14:formula1>
          <xm:sqref>D47:D51</xm:sqref>
        </x14:dataValidation>
        <x14:dataValidation type="list" allowBlank="1" showInputMessage="1" showErrorMessage="1">
          <x14:formula1>
            <xm:f>Sheet2!$B$45:$B$51</xm:f>
          </x14:formula1>
          <xm:sqref>D55:D59</xm:sqref>
        </x14:dataValidation>
        <x14:dataValidation type="list" allowBlank="1" showInputMessage="1" showErrorMessage="1">
          <x14:formula1>
            <xm:f>Sheet2!$B$54:$B$56</xm:f>
          </x14:formula1>
          <xm:sqref>D64</xm:sqref>
        </x14:dataValidation>
        <x14:dataValidation type="list" allowBlank="1" showInputMessage="1" showErrorMessage="1">
          <x14:formula1>
            <xm:f>Sheet2!$B$58:$B$62</xm:f>
          </x14:formula1>
          <xm:sqref>D65</xm:sqref>
        </x14:dataValidation>
        <x14:dataValidation type="list" allowBlank="1" showInputMessage="1" showErrorMessage="1">
          <x14:formula1>
            <xm:f>Sheet2!$B$64:$B$66</xm:f>
          </x14:formula1>
          <xm:sqref>D67</xm:sqref>
        </x14:dataValidation>
        <x14:dataValidation type="list" allowBlank="1" showInputMessage="1" showErrorMessage="1">
          <x14:formula1>
            <xm:f>Sheet2!$B$68:$B$71</xm:f>
          </x14:formula1>
          <xm:sqref>D68</xm:sqref>
        </x14:dataValidation>
        <x14:dataValidation type="list" allowBlank="1" showInputMessage="1" showErrorMessage="1">
          <x14:formula1>
            <xm:f>Sheet2!$B$73:$B$78</xm:f>
          </x14:formula1>
          <xm:sqref>D69</xm:sqref>
        </x14:dataValidation>
        <x14:dataValidation type="list" allowBlank="1" showInputMessage="1" showErrorMessage="1">
          <x14:formula1>
            <xm:f>Sheet2!$B$120:$B$121</xm:f>
          </x14:formula1>
          <xm:sqref>D66</xm:sqref>
        </x14:dataValidation>
        <x14:dataValidation type="list" allowBlank="1" showInputMessage="1" showErrorMessage="1">
          <x14:formula1>
            <xm:f>Sheet2!$B$126:$B$132</xm:f>
          </x14:formula1>
          <xm:sqref>D63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U147"/>
  <sheetViews>
    <sheetView topLeftCell="A54" workbookViewId="0">
      <selection activeCell="E74" sqref="E74"/>
    </sheetView>
  </sheetViews>
  <sheetFormatPr defaultRowHeight="15" x14ac:dyDescent="0.25"/>
  <cols>
    <col min="2" max="2" width="51.28515625" customWidth="1"/>
  </cols>
  <sheetData>
    <row r="3" spans="2:21" ht="15" customHeight="1" x14ac:dyDescent="0.25">
      <c r="B3" t="s">
        <v>1</v>
      </c>
      <c r="M3" s="160" t="s">
        <v>3</v>
      </c>
      <c r="N3" s="175" t="s">
        <v>4</v>
      </c>
      <c r="O3" s="176"/>
      <c r="P3" s="169" t="s">
        <v>5</v>
      </c>
      <c r="Q3" s="170"/>
      <c r="R3" s="170"/>
      <c r="S3" s="171"/>
      <c r="T3" s="165" t="s">
        <v>6</v>
      </c>
      <c r="U3" s="166"/>
    </row>
    <row r="4" spans="2:21" ht="15" customHeight="1" x14ac:dyDescent="0.25">
      <c r="B4" t="s">
        <v>0</v>
      </c>
      <c r="D4" t="s">
        <v>23</v>
      </c>
      <c r="M4" s="161"/>
      <c r="N4" s="177"/>
      <c r="O4" s="178"/>
      <c r="P4" s="172"/>
      <c r="Q4" s="173"/>
      <c r="R4" s="173"/>
      <c r="S4" s="174"/>
      <c r="T4" s="167"/>
      <c r="U4" s="168"/>
    </row>
    <row r="5" spans="2:21" ht="15.75" x14ac:dyDescent="0.25">
      <c r="B5" t="s">
        <v>2</v>
      </c>
      <c r="M5" s="162" t="s">
        <v>1</v>
      </c>
      <c r="N5" s="139" t="s">
        <v>7</v>
      </c>
      <c r="O5" s="141"/>
      <c r="P5" s="139" t="s">
        <v>8</v>
      </c>
      <c r="Q5" s="140"/>
      <c r="R5" s="140"/>
      <c r="S5" s="141"/>
      <c r="T5" s="139">
        <v>4</v>
      </c>
      <c r="U5" s="141"/>
    </row>
    <row r="6" spans="2:21" ht="15" customHeight="1" x14ac:dyDescent="0.25">
      <c r="M6" s="163"/>
      <c r="N6" s="135" t="s">
        <v>9</v>
      </c>
      <c r="O6" s="136"/>
      <c r="P6" s="144" t="s">
        <v>10</v>
      </c>
      <c r="Q6" s="145"/>
      <c r="R6" s="145"/>
      <c r="S6" s="146"/>
      <c r="T6" s="135">
        <v>6</v>
      </c>
      <c r="U6" s="136"/>
    </row>
    <row r="7" spans="2:21" x14ac:dyDescent="0.25">
      <c r="M7" s="163"/>
      <c r="N7" s="142"/>
      <c r="O7" s="143"/>
      <c r="P7" s="150"/>
      <c r="Q7" s="151"/>
      <c r="R7" s="151"/>
      <c r="S7" s="152"/>
      <c r="T7" s="137"/>
      <c r="U7" s="138"/>
    </row>
    <row r="8" spans="2:21" ht="15.75" x14ac:dyDescent="0.25">
      <c r="B8" t="s">
        <v>146</v>
      </c>
      <c r="M8" s="164"/>
      <c r="N8" s="137"/>
      <c r="O8" s="138"/>
      <c r="P8" s="139" t="s">
        <v>11</v>
      </c>
      <c r="Q8" s="140"/>
      <c r="R8" s="140"/>
      <c r="S8" s="141"/>
      <c r="T8" s="139">
        <v>2</v>
      </c>
      <c r="U8" s="141"/>
    </row>
    <row r="9" spans="2:21" ht="15.75" x14ac:dyDescent="0.25">
      <c r="B9" t="s">
        <v>39</v>
      </c>
      <c r="G9">
        <f>IF('OMP Template'!C19=Sheet2!B9,4,G10)</f>
        <v>0</v>
      </c>
      <c r="H9">
        <f>IF('OMP Template'!C20=Sheet2!B9,4,H10)</f>
        <v>0</v>
      </c>
      <c r="I9">
        <f>IF('OMP Template'!C21=Sheet2!B9,4,I10)</f>
        <v>0</v>
      </c>
      <c r="J9">
        <f>IF('OMP Template'!C22=Sheet2!B9,4,J10)</f>
        <v>0</v>
      </c>
      <c r="K9">
        <f>IF('OMP Template'!C23=Sheet2!B9,4,K10)</f>
        <v>0</v>
      </c>
      <c r="M9" s="134" t="s">
        <v>0</v>
      </c>
      <c r="N9" s="135" t="s">
        <v>12</v>
      </c>
      <c r="O9" s="136"/>
      <c r="P9" s="139" t="s">
        <v>13</v>
      </c>
      <c r="Q9" s="140"/>
      <c r="R9" s="140"/>
      <c r="S9" s="141"/>
      <c r="T9" s="139">
        <v>50</v>
      </c>
      <c r="U9" s="141"/>
    </row>
    <row r="10" spans="2:21" ht="15.75" x14ac:dyDescent="0.25">
      <c r="B10" t="s">
        <v>40</v>
      </c>
      <c r="G10">
        <f>IF('OMP Template'!C19=Sheet2!B10,6,G11)</f>
        <v>0</v>
      </c>
      <c r="H10">
        <f>IF('OMP Template'!C20=Sheet2!B10,6,H11)</f>
        <v>0</v>
      </c>
      <c r="I10">
        <f>IF('OMP Template'!C21=Sheet2!B10,6,I11)</f>
        <v>0</v>
      </c>
      <c r="J10">
        <f>IF('OMP Template'!C22=Sheet2!B10,6,J11)</f>
        <v>0</v>
      </c>
      <c r="K10">
        <f>IF('OMP Template'!C23=Sheet2!B10,6,K11)</f>
        <v>0</v>
      </c>
      <c r="M10" s="134"/>
      <c r="N10" s="137"/>
      <c r="O10" s="138"/>
      <c r="P10" s="139" t="s">
        <v>14</v>
      </c>
      <c r="Q10" s="140"/>
      <c r="R10" s="140"/>
      <c r="S10" s="141"/>
      <c r="T10" s="139">
        <v>30</v>
      </c>
      <c r="U10" s="141"/>
    </row>
    <row r="11" spans="2:21" ht="15.75" x14ac:dyDescent="0.25">
      <c r="B11" t="s">
        <v>24</v>
      </c>
      <c r="G11">
        <f>IF('OMP Template'!C19=Sheet2!B11,6,G12)</f>
        <v>0</v>
      </c>
      <c r="H11">
        <f>IF('OMP Template'!C20=Sheet2!B11,6,H12)</f>
        <v>0</v>
      </c>
      <c r="I11">
        <f>IF('OMP Template'!C21=Sheet2!B11,6,I12)</f>
        <v>0</v>
      </c>
      <c r="J11">
        <f>IF('OMP Template'!C22=Sheet2!B11,6,J12)</f>
        <v>0</v>
      </c>
      <c r="K11">
        <f>IF('OMP Template'!C23=Sheet2!B11,6,K12)</f>
        <v>0</v>
      </c>
      <c r="M11" s="134"/>
      <c r="N11" s="139" t="s">
        <v>15</v>
      </c>
      <c r="O11" s="141"/>
      <c r="P11" s="139" t="s">
        <v>14</v>
      </c>
      <c r="Q11" s="140"/>
      <c r="R11" s="140"/>
      <c r="S11" s="141"/>
      <c r="T11" s="139">
        <v>14</v>
      </c>
      <c r="U11" s="141"/>
    </row>
    <row r="12" spans="2:21" ht="15" customHeight="1" x14ac:dyDescent="0.25">
      <c r="B12" t="s">
        <v>41</v>
      </c>
      <c r="G12">
        <f>IF('OMP Template'!C19=Sheet2!B12,2,G13)</f>
        <v>0</v>
      </c>
      <c r="H12">
        <f>IF('OMP Template'!C20=Sheet2!B12,2,H13)</f>
        <v>0</v>
      </c>
      <c r="I12">
        <f>IF('OMP Template'!C21=Sheet2!B12,2,I13)</f>
        <v>0</v>
      </c>
      <c r="J12">
        <f>IF('OMP Template'!C22=Sheet2!B12,2,J13)</f>
        <v>0</v>
      </c>
      <c r="K12">
        <f>IF('OMP Template'!C23=Sheet2!B12,2,K13)</f>
        <v>0</v>
      </c>
      <c r="M12" s="134"/>
      <c r="N12" s="135" t="s">
        <v>16</v>
      </c>
      <c r="O12" s="136"/>
      <c r="P12" s="144" t="s">
        <v>17</v>
      </c>
      <c r="Q12" s="145"/>
      <c r="R12" s="145"/>
      <c r="S12" s="146"/>
      <c r="T12" s="135">
        <v>42</v>
      </c>
      <c r="U12" s="136"/>
    </row>
    <row r="13" spans="2:21" ht="15" customHeight="1" x14ac:dyDescent="0.25">
      <c r="B13" t="s">
        <v>119</v>
      </c>
      <c r="G13">
        <f>IF('OMP Template'!C19=Sheet2!B13,4,G14)</f>
        <v>0</v>
      </c>
      <c r="H13">
        <f>IF('OMP Template'!C20=Sheet2!B13,4,H14)</f>
        <v>0</v>
      </c>
      <c r="I13">
        <f>IF('OMP Template'!C21=Sheet2!B13,4,I14)</f>
        <v>0</v>
      </c>
      <c r="J13">
        <f>IF('OMP Template'!C22=Sheet2!B13,4,J14)</f>
        <v>0</v>
      </c>
      <c r="K13">
        <f>IF('OMP Template'!C23=Sheet2!B13,4,K14)</f>
        <v>0</v>
      </c>
      <c r="M13" s="134"/>
      <c r="N13" s="142"/>
      <c r="O13" s="143"/>
      <c r="P13" s="147"/>
      <c r="Q13" s="148"/>
      <c r="R13" s="148"/>
      <c r="S13" s="149"/>
      <c r="T13" s="142"/>
      <c r="U13" s="143"/>
    </row>
    <row r="14" spans="2:21" x14ac:dyDescent="0.25">
      <c r="B14" t="s">
        <v>26</v>
      </c>
      <c r="G14">
        <f>IF('OMP Template'!C19=Sheet2!B14,50,G15)</f>
        <v>0</v>
      </c>
      <c r="H14">
        <f>IF('OMP Template'!C20=Sheet2!B14,50,H15)</f>
        <v>0</v>
      </c>
      <c r="I14">
        <f>IF('OMP Template'!C21=Sheet2!B14,50,I15)</f>
        <v>0</v>
      </c>
      <c r="J14">
        <f>IF('OMP Template'!C22=Sheet2!B14,50,J15)</f>
        <v>0</v>
      </c>
      <c r="K14">
        <f>IF('OMP Template'!C23=Sheet2!B14,50,K15)</f>
        <v>0</v>
      </c>
      <c r="M14" s="134"/>
      <c r="N14" s="137"/>
      <c r="O14" s="138"/>
      <c r="P14" s="150"/>
      <c r="Q14" s="151"/>
      <c r="R14" s="151"/>
      <c r="S14" s="152"/>
      <c r="T14" s="137"/>
      <c r="U14" s="138"/>
    </row>
    <row r="15" spans="2:21" ht="15.75" x14ac:dyDescent="0.25">
      <c r="B15" t="s">
        <v>25</v>
      </c>
      <c r="G15">
        <f>IF('OMP Template'!C19=Sheet2!B15,30,G16)</f>
        <v>0</v>
      </c>
      <c r="H15">
        <f>IF('OMP Template'!C20=Sheet2!B15,30,H16)</f>
        <v>0</v>
      </c>
      <c r="I15">
        <f>IF('OMP Template'!C21=Sheet2!B15,30,I16)</f>
        <v>0</v>
      </c>
      <c r="J15">
        <f>IF('OMP Template'!C22=Sheet2!B15,30,J16)</f>
        <v>0</v>
      </c>
      <c r="K15">
        <f>IF('OMP Template'!C23=Sheet2!B15,30,K16)</f>
        <v>0</v>
      </c>
      <c r="M15" s="134"/>
      <c r="N15" s="135" t="s">
        <v>18</v>
      </c>
      <c r="O15" s="136"/>
      <c r="P15" s="139" t="s">
        <v>13</v>
      </c>
      <c r="Q15" s="140"/>
      <c r="R15" s="140"/>
      <c r="S15" s="141"/>
      <c r="T15" s="139">
        <v>34</v>
      </c>
      <c r="U15" s="141"/>
    </row>
    <row r="16" spans="2:21" ht="15.75" x14ac:dyDescent="0.25">
      <c r="B16" t="s">
        <v>27</v>
      </c>
      <c r="G16">
        <f>IF('OMP Template'!C19=Sheet2!B16,14,G17)</f>
        <v>0</v>
      </c>
      <c r="H16">
        <f>IF('OMP Template'!C20=Sheet2!B16,14,H17)</f>
        <v>0</v>
      </c>
      <c r="I16">
        <f>IF('OMP Template'!C21=Sheet2!B16,14,I17)</f>
        <v>0</v>
      </c>
      <c r="J16">
        <f>IF('OMP Template'!C22=Sheet2!B16,14,J17)</f>
        <v>0</v>
      </c>
      <c r="K16">
        <f>IF('OMP Template'!C23=Sheet2!B16,14,K17)</f>
        <v>0</v>
      </c>
      <c r="M16" s="134"/>
      <c r="N16" s="142"/>
      <c r="O16" s="143"/>
      <c r="P16" s="139" t="s">
        <v>14</v>
      </c>
      <c r="Q16" s="140"/>
      <c r="R16" s="140"/>
      <c r="S16" s="141"/>
      <c r="T16" s="139">
        <v>20</v>
      </c>
      <c r="U16" s="141"/>
    </row>
    <row r="17" spans="1:21" ht="15.75" x14ac:dyDescent="0.25">
      <c r="B17" t="s">
        <v>28</v>
      </c>
      <c r="G17">
        <f>IF('OMP Template'!C19=Sheet2!B17,42,G18)</f>
        <v>0</v>
      </c>
      <c r="H17">
        <f>IF('OMP Template'!C20=Sheet2!B17,42,H18)</f>
        <v>0</v>
      </c>
      <c r="I17">
        <f>IF('OMP Template'!C21=Sheet2!B17,42,I18)</f>
        <v>0</v>
      </c>
      <c r="J17">
        <f>IF('OMP Template'!C22=Sheet2!B17,42,J18)</f>
        <v>0</v>
      </c>
      <c r="K17">
        <f>IF('OMP Template'!C23=Sheet2!B17,42,K18)</f>
        <v>0</v>
      </c>
      <c r="M17" s="134"/>
      <c r="N17" s="142"/>
      <c r="O17" s="143"/>
      <c r="P17" s="139" t="s">
        <v>19</v>
      </c>
      <c r="Q17" s="140"/>
      <c r="R17" s="140"/>
      <c r="S17" s="141"/>
      <c r="T17" s="139">
        <v>4</v>
      </c>
      <c r="U17" s="141"/>
    </row>
    <row r="18" spans="1:21" ht="15" customHeight="1" x14ac:dyDescent="0.25">
      <c r="B18" t="s">
        <v>30</v>
      </c>
      <c r="G18">
        <f>IF('OMP Template'!C19=Sheet2!B18,42,G19)</f>
        <v>0</v>
      </c>
      <c r="H18">
        <f>IF('OMP Template'!C20=Sheet2!B18,42,H19)</f>
        <v>0</v>
      </c>
      <c r="I18">
        <f>IF('OMP Template'!C21=Sheet2!B18,42,I19)</f>
        <v>0</v>
      </c>
      <c r="J18">
        <f>IF('OMP Template'!C22=Sheet2!B18,42,J19)</f>
        <v>0</v>
      </c>
      <c r="K18">
        <f>IF('OMP Template'!C23=Sheet2!B18,42,K19)</f>
        <v>0</v>
      </c>
      <c r="M18" s="134"/>
      <c r="N18" s="142"/>
      <c r="O18" s="143"/>
      <c r="P18" s="154" t="s">
        <v>20</v>
      </c>
      <c r="Q18" s="155"/>
      <c r="R18" s="155"/>
      <c r="S18" s="156"/>
      <c r="T18" s="135">
        <v>11</v>
      </c>
      <c r="U18" s="136"/>
    </row>
    <row r="19" spans="1:21" x14ac:dyDescent="0.25">
      <c r="B19" t="s">
        <v>29</v>
      </c>
      <c r="G19">
        <f>IF('OMP Template'!C19=Sheet2!B19,34,G20)</f>
        <v>0</v>
      </c>
      <c r="H19">
        <f>IF('OMP Template'!C20=Sheet2!B19,34,H20)</f>
        <v>0</v>
      </c>
      <c r="I19">
        <f>IF('OMP Template'!C21=Sheet2!B19,34,I20)</f>
        <v>0</v>
      </c>
      <c r="J19">
        <f>IF('OMP Template'!C22=Sheet2!B19,34,J20)</f>
        <v>0</v>
      </c>
      <c r="K19">
        <f>IF('OMP Template'!C23=Sheet2!B19,34,K20)</f>
        <v>0</v>
      </c>
      <c r="M19" s="134"/>
      <c r="N19" s="137"/>
      <c r="O19" s="138"/>
      <c r="P19" s="157"/>
      <c r="Q19" s="158"/>
      <c r="R19" s="158"/>
      <c r="S19" s="159"/>
      <c r="T19" s="137"/>
      <c r="U19" s="138"/>
    </row>
    <row r="20" spans="1:21" ht="15.75" x14ac:dyDescent="0.25">
      <c r="B20" t="s">
        <v>34</v>
      </c>
      <c r="G20">
        <f>IF('OMP Template'!C19=Sheet2!B20,20,G21)</f>
        <v>0</v>
      </c>
      <c r="H20">
        <f>IF('OMP Template'!C20=Sheet2!B20,20,H21)</f>
        <v>0</v>
      </c>
      <c r="I20">
        <f>IF('OMP Template'!C21=Sheet2!B20,20,I21)</f>
        <v>0</v>
      </c>
      <c r="J20">
        <f>IF('OMP Template'!C22=Sheet2!B20,20,J21)</f>
        <v>0</v>
      </c>
      <c r="K20">
        <f>IF('OMP Template'!C23=Sheet2!B20,20,K21)</f>
        <v>0</v>
      </c>
      <c r="M20" s="1" t="s">
        <v>2</v>
      </c>
      <c r="N20" s="139" t="s">
        <v>21</v>
      </c>
      <c r="O20" s="141"/>
      <c r="P20" s="139" t="s">
        <v>22</v>
      </c>
      <c r="Q20" s="140"/>
      <c r="R20" s="140"/>
      <c r="S20" s="141"/>
      <c r="T20" s="139">
        <v>1</v>
      </c>
      <c r="U20" s="141"/>
    </row>
    <row r="21" spans="1:21" ht="15.75" x14ac:dyDescent="0.25">
      <c r="B21" t="s">
        <v>33</v>
      </c>
      <c r="G21">
        <f>IF('OMP Template'!C19=Sheet2!B21,4,G22)</f>
        <v>0</v>
      </c>
      <c r="H21">
        <f>IF('OMP Template'!C20=Sheet2!B21,4,H22)</f>
        <v>0</v>
      </c>
      <c r="I21">
        <f>IF('OMP Template'!C21=Sheet2!B21,4,I22)</f>
        <v>0</v>
      </c>
      <c r="J21">
        <f>IF('OMP Template'!C22=Sheet2!B21,4,J22)</f>
        <v>0</v>
      </c>
      <c r="K21">
        <f>IF('OMP Template'!C23=Sheet2!B21,4,K22)</f>
        <v>0</v>
      </c>
      <c r="M21" s="1"/>
      <c r="N21" s="153" t="s">
        <v>23</v>
      </c>
      <c r="O21" s="153"/>
      <c r="P21" s="153" t="s">
        <v>22</v>
      </c>
      <c r="Q21" s="153"/>
      <c r="R21" s="153"/>
      <c r="S21" s="153"/>
      <c r="T21" s="153">
        <v>2</v>
      </c>
      <c r="U21" s="153"/>
    </row>
    <row r="22" spans="1:21" x14ac:dyDescent="0.25">
      <c r="B22" t="s">
        <v>35</v>
      </c>
      <c r="G22">
        <f>IF('OMP Template'!C19=Sheet2!B22,11,G23)</f>
        <v>0</v>
      </c>
      <c r="H22">
        <f>IF('OMP Template'!C20=Sheet2!B22,11,H23)</f>
        <v>0</v>
      </c>
      <c r="I22">
        <f>IF('OMP Template'!C21=Sheet2!B22,11,I23)</f>
        <v>0</v>
      </c>
      <c r="J22">
        <f>IF('OMP Template'!C22=Sheet2!B22,11,J23)</f>
        <v>0</v>
      </c>
      <c r="K22">
        <f>IF('OMP Template'!C23=Sheet2!B22,11,K23)</f>
        <v>0</v>
      </c>
    </row>
    <row r="23" spans="1:21" x14ac:dyDescent="0.25">
      <c r="B23" t="s">
        <v>36</v>
      </c>
      <c r="G23">
        <f>IF('OMP Template'!C19=Sheet2!B23,11,G24)</f>
        <v>0</v>
      </c>
      <c r="H23">
        <f>IF('OMP Template'!C20=Sheet2!B23,11,H24)</f>
        <v>0</v>
      </c>
      <c r="I23">
        <f>IF('OMP Template'!C21=Sheet2!B23,11,I24)</f>
        <v>0</v>
      </c>
      <c r="J23">
        <f>IF('OMP Template'!C22=Sheet2!B23,11,J24)</f>
        <v>0</v>
      </c>
      <c r="K23">
        <f>IF('OMP Template'!C23=Sheet2!B23,11,K24)</f>
        <v>0</v>
      </c>
    </row>
    <row r="24" spans="1:21" ht="16.5" x14ac:dyDescent="0.25">
      <c r="B24" t="s">
        <v>37</v>
      </c>
      <c r="G24">
        <f>IF('OMP Template'!C19=Sheet2!B24,11,G25)</f>
        <v>0</v>
      </c>
      <c r="H24">
        <f>IF('OMP Template'!C20=Sheet2!B24,11,H25)</f>
        <v>0</v>
      </c>
      <c r="I24">
        <f>IF('OMP Template'!C21=Sheet2!B24,11,I25)</f>
        <v>0</v>
      </c>
      <c r="J24">
        <f>IF('OMP Template'!C22=Sheet2!B24,11,J25)</f>
        <v>0</v>
      </c>
      <c r="K24">
        <f>IF('OMP Template'!C23=Sheet2!B24,11,K25)</f>
        <v>0</v>
      </c>
      <c r="M24" s="118" t="s">
        <v>46</v>
      </c>
      <c r="N24" s="118"/>
      <c r="O24" s="118"/>
      <c r="P24" s="118"/>
      <c r="Q24" s="118"/>
      <c r="R24" s="118"/>
      <c r="S24" s="118"/>
      <c r="T24" s="118"/>
    </row>
    <row r="25" spans="1:21" ht="15" customHeight="1" x14ac:dyDescent="0.25">
      <c r="B25" t="s">
        <v>31</v>
      </c>
      <c r="G25">
        <f>IF('OMP Template'!C19=Sheet2!B25,1,G26)</f>
        <v>0</v>
      </c>
      <c r="H25">
        <f>IF('OMP Template'!C20=Sheet2!B25,1,H26)</f>
        <v>0</v>
      </c>
      <c r="I25">
        <f>IF('OMP Template'!C21=Sheet2!B25,1,I26)</f>
        <v>0</v>
      </c>
      <c r="J25">
        <f>IF('OMP Template'!C22=Sheet2!B25,1,J26)</f>
        <v>0</v>
      </c>
      <c r="K25">
        <f>IF('OMP Template'!C23=Sheet2!B25,1,K26)</f>
        <v>0</v>
      </c>
      <c r="M25" s="119" t="s">
        <v>47</v>
      </c>
      <c r="N25" s="120"/>
      <c r="O25" s="120"/>
      <c r="P25" s="120"/>
      <c r="Q25" s="120"/>
      <c r="R25" s="121"/>
      <c r="S25" s="125" t="s">
        <v>6</v>
      </c>
      <c r="T25" s="126"/>
    </row>
    <row r="26" spans="1:21" ht="15" customHeight="1" x14ac:dyDescent="0.25">
      <c r="B26" t="s">
        <v>32</v>
      </c>
      <c r="G26">
        <f>IF('OMP Template'!C19=Sheet2!B26,2,G27)</f>
        <v>0</v>
      </c>
      <c r="H26">
        <f>IF('OMP Template'!C20=Sheet2!B26,2,H28)</f>
        <v>0</v>
      </c>
      <c r="I26">
        <f>IF('OMP Template'!C21=Sheet2!B26,2,I28)</f>
        <v>0</v>
      </c>
      <c r="J26">
        <f>IF('OMP Template'!C22=Sheet2!B26,2,J28)</f>
        <v>0</v>
      </c>
      <c r="K26">
        <f>IF('OMP Template'!C23=Sheet2!B26,2,K28)</f>
        <v>0</v>
      </c>
      <c r="M26" s="122"/>
      <c r="N26" s="123"/>
      <c r="O26" s="123"/>
      <c r="P26" s="123"/>
      <c r="Q26" s="123"/>
      <c r="R26" s="124"/>
      <c r="S26" s="127"/>
      <c r="T26" s="128"/>
    </row>
    <row r="27" spans="1:21" ht="15" customHeight="1" x14ac:dyDescent="0.25">
      <c r="M27" s="54"/>
      <c r="N27" s="55"/>
      <c r="O27" s="55"/>
      <c r="P27" s="55"/>
      <c r="Q27" s="55"/>
      <c r="R27" s="56"/>
      <c r="S27" s="57"/>
      <c r="T27" s="58"/>
    </row>
    <row r="28" spans="1:21" ht="15.75" x14ac:dyDescent="0.25">
      <c r="M28" s="129" t="s">
        <v>48</v>
      </c>
      <c r="N28" s="130"/>
      <c r="O28" s="130"/>
      <c r="P28" s="130"/>
      <c r="Q28" s="130"/>
      <c r="R28" s="131"/>
      <c r="S28" s="132">
        <v>13</v>
      </c>
      <c r="T28" s="133"/>
    </row>
    <row r="29" spans="1:21" ht="15.75" x14ac:dyDescent="0.25">
      <c r="B29" t="s">
        <v>147</v>
      </c>
      <c r="M29" s="129" t="s">
        <v>49</v>
      </c>
      <c r="N29" s="130"/>
      <c r="O29" s="130"/>
      <c r="P29" s="130"/>
      <c r="Q29" s="130"/>
      <c r="R29" s="131"/>
      <c r="S29" s="132">
        <v>28</v>
      </c>
      <c r="T29" s="133"/>
    </row>
    <row r="30" spans="1:21" ht="15.75" x14ac:dyDescent="0.25">
      <c r="A30" s="3"/>
      <c r="B30" s="3" t="s">
        <v>48</v>
      </c>
      <c r="C30" s="3"/>
      <c r="D30" s="3"/>
      <c r="E30" s="3"/>
      <c r="F30" s="3"/>
      <c r="G30" s="3">
        <f>IF('OMP Template'!C26=Sheet2!B30,13,G31)</f>
        <v>0</v>
      </c>
      <c r="H30" s="3">
        <f>IF('OMP Template'!C27=Sheet2!B30,13,H31)</f>
        <v>0</v>
      </c>
      <c r="I30" s="3">
        <f>IF('OMP Template'!C28=Sheet2!B30,13,I31)</f>
        <v>0</v>
      </c>
      <c r="J30">
        <f>IF('OMP Template'!C29=Sheet2!B30,13,J31)</f>
        <v>0</v>
      </c>
      <c r="K30">
        <f>IF('OMP Template'!C30=Sheet2!B30,13,K31)</f>
        <v>0</v>
      </c>
      <c r="M30" s="129" t="s">
        <v>50</v>
      </c>
      <c r="N30" s="130"/>
      <c r="O30" s="130"/>
      <c r="P30" s="130"/>
      <c r="Q30" s="130"/>
      <c r="R30" s="131"/>
      <c r="S30" s="132">
        <v>2</v>
      </c>
      <c r="T30" s="133"/>
    </row>
    <row r="31" spans="1:21" x14ac:dyDescent="0.25">
      <c r="A31" s="3"/>
      <c r="B31" s="3" t="s">
        <v>49</v>
      </c>
      <c r="C31" s="3"/>
      <c r="D31" s="3"/>
      <c r="E31" s="3"/>
      <c r="F31" s="3"/>
      <c r="G31" s="3">
        <f>IF('OMP Template'!C26=Sheet2!B31,28,G32)</f>
        <v>0</v>
      </c>
      <c r="H31" s="3">
        <f>IF('OMP Template'!C27=Sheet2!B31,28,H32)</f>
        <v>0</v>
      </c>
      <c r="I31" s="3">
        <f>IF('OMP Template'!C28=Sheet2!B31,28,I32)</f>
        <v>0</v>
      </c>
      <c r="J31">
        <f>IF('OMP Template'!C29=Sheet2!B31,28,J32)</f>
        <v>0</v>
      </c>
      <c r="K31">
        <f>IF('OMP Template'!C30=Sheet2!B31,28,K32)</f>
        <v>0</v>
      </c>
    </row>
    <row r="32" spans="1:21" x14ac:dyDescent="0.25">
      <c r="A32" s="3"/>
      <c r="B32" s="3" t="s">
        <v>50</v>
      </c>
      <c r="C32" s="3"/>
      <c r="D32" s="3"/>
      <c r="E32" s="3"/>
      <c r="F32" s="3"/>
      <c r="G32" s="3">
        <f>IF('OMP Template'!C26=Sheet2!B32,2,G33)</f>
        <v>0</v>
      </c>
      <c r="H32" s="3">
        <f>IF('OMP Template'!C27=Sheet2!B32,2,H34)</f>
        <v>0</v>
      </c>
      <c r="I32" s="3">
        <f>IF('OMP Template'!C28=Sheet2!B32,2,I34)</f>
        <v>0</v>
      </c>
      <c r="J32">
        <f>IF('OMP Template'!C29=Sheet2!B32,2,J34)</f>
        <v>0</v>
      </c>
      <c r="K32">
        <f>IF('OMP Template'!C30=Sheet2!B32,2,K34)</f>
        <v>0</v>
      </c>
    </row>
    <row r="33" spans="1:19" x14ac:dyDescent="0.25">
      <c r="A33" s="3"/>
      <c r="B33" s="3"/>
      <c r="C33" s="3"/>
      <c r="D33" s="3"/>
      <c r="E33" s="3"/>
      <c r="F33" s="3"/>
      <c r="G33" s="3"/>
      <c r="H33" s="3"/>
      <c r="I33" s="3"/>
    </row>
    <row r="34" spans="1:19" ht="18" x14ac:dyDescent="0.25">
      <c r="A34" s="3"/>
      <c r="B34" s="3" t="s">
        <v>133</v>
      </c>
      <c r="C34" s="3"/>
      <c r="D34" s="3"/>
      <c r="E34" s="3"/>
      <c r="F34" s="3"/>
      <c r="G34" s="3" t="str">
        <f>IF('OMP Template'!C34=Sheet2!B34,"High",G35)</f>
        <v>High</v>
      </c>
      <c r="H34" s="3"/>
      <c r="I34" s="3"/>
      <c r="M34" s="116" t="s">
        <v>63</v>
      </c>
      <c r="N34" s="116"/>
      <c r="O34" s="116"/>
      <c r="P34" s="116"/>
      <c r="Q34" s="116"/>
      <c r="R34" s="116"/>
      <c r="S34" s="116"/>
    </row>
    <row r="35" spans="1:19" ht="15" customHeight="1" x14ac:dyDescent="0.25">
      <c r="A35" s="3"/>
      <c r="B35" s="3" t="s">
        <v>97</v>
      </c>
      <c r="C35" s="3"/>
      <c r="D35" s="3"/>
      <c r="E35" s="3"/>
      <c r="F35" s="3"/>
      <c r="G35" s="3" t="str">
        <f>IF('OMP Template'!C35=Sheet2!B35,"High",G36)</f>
        <v>High</v>
      </c>
      <c r="H35" s="3" t="str">
        <f>IF('OMP Template'!C36=Sheet2!B35,"High",H36)</f>
        <v>High</v>
      </c>
      <c r="I35" s="3" t="str">
        <f>IF('OMP Template'!C38=Sheet2!B35,"High",I36)</f>
        <v>High</v>
      </c>
      <c r="J35" t="str">
        <f>IF('OMP Template'!C39=Sheet2!B35,"High",J36)</f>
        <v>Medium</v>
      </c>
      <c r="K35" t="str">
        <f>IF('OMP Template'!C40=Sheet2!B35,"High",K36)</f>
        <v>High</v>
      </c>
      <c r="L35">
        <f>IF('OMP Template'!C41=Sheet2!B35,"High",L36)</f>
        <v>0</v>
      </c>
      <c r="M35" s="116" t="s">
        <v>64</v>
      </c>
      <c r="N35" s="116"/>
      <c r="O35" s="116"/>
      <c r="P35" s="116"/>
      <c r="Q35" s="116"/>
      <c r="R35" s="117" t="s">
        <v>65</v>
      </c>
      <c r="S35" s="117"/>
    </row>
    <row r="36" spans="1:19" ht="15" customHeight="1" x14ac:dyDescent="0.25">
      <c r="A36" s="3"/>
      <c r="B36" s="3" t="s">
        <v>52</v>
      </c>
      <c r="C36" s="3"/>
      <c r="D36" s="3"/>
      <c r="E36" s="3"/>
      <c r="F36" s="3"/>
      <c r="G36" s="3">
        <f>IF('OMP Template'!C35=Sheet2!B36,"High",G37)</f>
        <v>0</v>
      </c>
      <c r="H36" s="3" t="str">
        <f>IF('OMP Template'!C36=Sheet2!B36,"High",H37)</f>
        <v>High</v>
      </c>
      <c r="I36" s="3" t="str">
        <f>IF('OMP Template'!C38=Sheet2!B36,"High",I37)</f>
        <v>High</v>
      </c>
      <c r="J36" t="str">
        <f>IF('OMP Template'!C39=Sheet2!B36,"High",J37)</f>
        <v>Medium</v>
      </c>
      <c r="K36" t="str">
        <f>IF('OMP Template'!C40=Sheet2!B36,"High",K37)</f>
        <v>High</v>
      </c>
      <c r="L36">
        <f>IF('OMP Template'!C41=Sheet2!B36,"High",L37)</f>
        <v>0</v>
      </c>
      <c r="M36" s="116"/>
      <c r="N36" s="116"/>
      <c r="O36" s="116"/>
      <c r="P36" s="116"/>
      <c r="Q36" s="116"/>
      <c r="R36" s="117"/>
      <c r="S36" s="117"/>
    </row>
    <row r="37" spans="1:19" ht="15.75" x14ac:dyDescent="0.25">
      <c r="A37" s="3"/>
      <c r="B37" s="3" t="s">
        <v>103</v>
      </c>
      <c r="C37" s="3"/>
      <c r="D37" s="3"/>
      <c r="E37" s="3"/>
      <c r="F37" s="3"/>
      <c r="G37" s="3">
        <f>IF('OMP Template'!C35=Sheet2!B37,"High",G38)</f>
        <v>0</v>
      </c>
      <c r="H37" s="3">
        <f>IF('OMP Template'!C36=Sheet2!B37,"High",H38)</f>
        <v>0</v>
      </c>
      <c r="I37" s="3" t="str">
        <f>IF('OMP Template'!C38=Sheet2!B37,"High",I38)</f>
        <v>High</v>
      </c>
      <c r="J37" t="str">
        <f>IF('OMP Template'!C39=Sheet2!B37,"High",J38)</f>
        <v>Medium</v>
      </c>
      <c r="K37" t="str">
        <f>IF('OMP Template'!C40=Sheet2!B37,"High",K38)</f>
        <v>High</v>
      </c>
      <c r="L37">
        <f>IF('OMP Template'!C41=Sheet2!B37,"High",L38)</f>
        <v>0</v>
      </c>
      <c r="M37" s="113" t="s">
        <v>66</v>
      </c>
      <c r="N37" s="113"/>
      <c r="O37" s="113"/>
      <c r="P37" s="113"/>
      <c r="Q37" s="113"/>
      <c r="R37" s="114">
        <v>0.1</v>
      </c>
      <c r="S37" s="114"/>
    </row>
    <row r="38" spans="1:19" ht="15.75" x14ac:dyDescent="0.25">
      <c r="A38" s="3"/>
      <c r="B38" s="3" t="s">
        <v>55</v>
      </c>
      <c r="C38" s="3"/>
      <c r="D38" s="3"/>
      <c r="E38" s="3"/>
      <c r="F38" s="3"/>
      <c r="G38" s="3">
        <f>IF('OMP Template'!C35=Sheet2!B38,"Medium",G39)</f>
        <v>0</v>
      </c>
      <c r="H38" s="3">
        <f>IF('OMP Template'!C36=Sheet2!B38,"Medium",H39)</f>
        <v>0</v>
      </c>
      <c r="I38" s="3">
        <f>IF('OMP Template'!C38=Sheet2!B38,"Medium",I39)</f>
        <v>0</v>
      </c>
      <c r="J38" t="str">
        <f>IF('OMP Template'!C39=Sheet2!B38,"Medium",J39)</f>
        <v>Medium</v>
      </c>
      <c r="K38" t="str">
        <f>IF('OMP Template'!C40=Sheet2!B38,"Medium",K39)</f>
        <v>High</v>
      </c>
      <c r="L38">
        <f>IF('OMP Template'!C41=Sheet2!B38,"Medium",L39)</f>
        <v>0</v>
      </c>
      <c r="M38" s="113" t="s">
        <v>67</v>
      </c>
      <c r="N38" s="113"/>
      <c r="O38" s="113"/>
      <c r="P38" s="113"/>
      <c r="Q38" s="113"/>
      <c r="R38" s="114">
        <v>0.5</v>
      </c>
      <c r="S38" s="114"/>
    </row>
    <row r="39" spans="1:19" ht="15" customHeight="1" x14ac:dyDescent="0.25">
      <c r="A39" s="3"/>
      <c r="B39" s="3" t="s">
        <v>53</v>
      </c>
      <c r="C39" s="3"/>
      <c r="D39" s="3"/>
      <c r="E39" s="3"/>
      <c r="F39" s="3"/>
      <c r="G39" s="3">
        <f>IF('OMP Template'!C35=Sheet2!B39,"High",G40)</f>
        <v>0</v>
      </c>
      <c r="H39" s="3">
        <f>IF('OMP Template'!C36=Sheet2!B39,"High",H40)</f>
        <v>0</v>
      </c>
      <c r="I39" s="3">
        <f>IF('OMP Template'!C38=Sheet2!B39,"High",I40)</f>
        <v>0</v>
      </c>
      <c r="J39">
        <f>IF('OMP Template'!C39=Sheet2!B39,"High",J40)</f>
        <v>0</v>
      </c>
      <c r="K39" t="str">
        <f>IF('OMP Template'!C40=Sheet2!B39,"High",K40)</f>
        <v>High</v>
      </c>
      <c r="L39">
        <f>IF('OMP Template'!C41=Sheet2!B39,"High",L40)</f>
        <v>0</v>
      </c>
      <c r="M39" s="115" t="s">
        <v>68</v>
      </c>
      <c r="N39" s="115"/>
      <c r="O39" s="115"/>
      <c r="P39" s="115"/>
      <c r="Q39" s="4" t="s">
        <v>69</v>
      </c>
      <c r="R39" s="114">
        <v>0.5</v>
      </c>
      <c r="S39" s="114"/>
    </row>
    <row r="40" spans="1:19" x14ac:dyDescent="0.25">
      <c r="B40" s="13" t="s">
        <v>104</v>
      </c>
      <c r="C40" s="13"/>
      <c r="D40" s="13"/>
      <c r="E40" s="13"/>
      <c r="F40" s="13"/>
      <c r="G40" s="13"/>
      <c r="H40" s="13"/>
      <c r="I40" s="13"/>
      <c r="M40" s="115"/>
      <c r="N40" s="115"/>
      <c r="O40" s="115"/>
      <c r="P40" s="115"/>
      <c r="Q40" s="4" t="s">
        <v>70</v>
      </c>
      <c r="R40" s="114">
        <v>0.4</v>
      </c>
      <c r="S40" s="114"/>
    </row>
    <row r="41" spans="1:19" x14ac:dyDescent="0.25">
      <c r="B41" s="13" t="s">
        <v>79</v>
      </c>
      <c r="C41" s="13"/>
      <c r="D41" s="13"/>
      <c r="E41" s="13"/>
      <c r="F41" s="13"/>
      <c r="G41" s="13">
        <f>IF('OMP Template'!D47=Sheet2!B41,1,G42)</f>
        <v>1</v>
      </c>
      <c r="H41" s="13">
        <f>IF('OMP Template'!D48=Sheet2!B41,1,H42)</f>
        <v>1</v>
      </c>
      <c r="I41" s="13">
        <f>IF('OMP Template'!D49=Sheet2!B41,1,I42)</f>
        <v>1</v>
      </c>
      <c r="J41">
        <f>IF('OMP Template'!D50=Sheet2!B41,1,J42)</f>
        <v>1</v>
      </c>
      <c r="K41">
        <f>IF('OMP Template'!D51=Sheet2!B41,1,K42)</f>
        <v>1</v>
      </c>
      <c r="M41" s="115"/>
      <c r="N41" s="115"/>
      <c r="O41" s="115"/>
      <c r="P41" s="115"/>
      <c r="Q41" s="4" t="s">
        <v>71</v>
      </c>
      <c r="R41" s="114">
        <v>0.3</v>
      </c>
      <c r="S41" s="114"/>
    </row>
    <row r="42" spans="1:19" x14ac:dyDescent="0.25">
      <c r="B42" s="13" t="s">
        <v>149</v>
      </c>
      <c r="C42" s="13"/>
      <c r="D42" s="13"/>
      <c r="E42" s="13"/>
      <c r="F42" s="13"/>
      <c r="G42" s="13">
        <f>IF('OMP Template'!D47=Sheet2!B42,0.1,G43)</f>
        <v>0</v>
      </c>
      <c r="H42" s="13">
        <f>IF('OMP Template'!D48=Sheet2!B42,0.1,H43)</f>
        <v>0</v>
      </c>
      <c r="I42" s="13">
        <f>IF('OMP Template'!D49=Sheet2!B42,0.1,I43)</f>
        <v>0</v>
      </c>
      <c r="J42">
        <f>IF('OMP Template'!D50=Sheet2!B42,0.1,J43)</f>
        <v>0</v>
      </c>
      <c r="K42">
        <f>IF('OMP Template'!D51=Sheet2!B42,0.1,K43)</f>
        <v>0</v>
      </c>
      <c r="M42" s="115"/>
      <c r="N42" s="115"/>
      <c r="O42" s="115"/>
      <c r="P42" s="115"/>
      <c r="Q42" s="4" t="s">
        <v>72</v>
      </c>
      <c r="R42" s="114">
        <v>0.2</v>
      </c>
      <c r="S42" s="114"/>
    </row>
    <row r="43" spans="1:19" ht="15.75" x14ac:dyDescent="0.25">
      <c r="B43" s="13" t="s">
        <v>148</v>
      </c>
      <c r="C43" s="13"/>
      <c r="D43" s="13"/>
      <c r="E43" s="13"/>
      <c r="F43" s="13"/>
      <c r="G43" s="13">
        <f>IF('OMP Template'!D47=Sheet2!B43,0.5,G44)</f>
        <v>0</v>
      </c>
      <c r="H43" s="13">
        <f>IF('OMP Template'!D48=Sheet2!B43,0.5,H44)</f>
        <v>0</v>
      </c>
      <c r="I43" s="13">
        <f>IF('OMP Template'!D49=Sheet2!B43,0.5,I44)</f>
        <v>0</v>
      </c>
      <c r="J43">
        <f>IF('OMP Template'!D50=Sheet2!B43,0.5,J44)</f>
        <v>0</v>
      </c>
      <c r="K43">
        <f>IF('OMP Template'!D51=Sheet2!B43,0.5,K44)</f>
        <v>0</v>
      </c>
      <c r="M43" s="113" t="s">
        <v>73</v>
      </c>
      <c r="N43" s="113"/>
      <c r="O43" s="113"/>
      <c r="P43" s="113"/>
      <c r="Q43" s="113"/>
      <c r="R43" s="114">
        <v>0.1</v>
      </c>
      <c r="S43" s="114"/>
    </row>
    <row r="44" spans="1:19" ht="15.75" x14ac:dyDescent="0.25">
      <c r="B44" s="13"/>
      <c r="C44" s="13"/>
      <c r="D44" s="13"/>
      <c r="E44" s="13"/>
      <c r="F44" s="13"/>
      <c r="G44" s="13"/>
      <c r="H44" s="13"/>
      <c r="I44" s="13"/>
      <c r="M44" s="5"/>
      <c r="N44" s="5"/>
      <c r="O44" s="5"/>
      <c r="P44" s="5"/>
      <c r="Q44" s="5"/>
      <c r="R44" s="6"/>
      <c r="S44" s="6"/>
    </row>
    <row r="45" spans="1:19" ht="15.75" x14ac:dyDescent="0.25">
      <c r="B45" s="13" t="s">
        <v>79</v>
      </c>
      <c r="C45" s="13"/>
      <c r="D45" s="13"/>
      <c r="E45" s="13"/>
      <c r="F45" s="13"/>
      <c r="G45" s="13">
        <f>IF('OMP Template'!D55=Sheet2!B45,1,G46)</f>
        <v>1</v>
      </c>
      <c r="H45" s="13">
        <f>IF('OMP Template'!D56=Sheet2!B45,1,H46)</f>
        <v>1</v>
      </c>
      <c r="I45" s="13">
        <f>IF('OMP Template'!D57=Sheet2!B45,1,I46)</f>
        <v>1</v>
      </c>
      <c r="J45">
        <f>IF('OMP Template'!D58=Sheet2!B45,1,J46)</f>
        <v>1</v>
      </c>
      <c r="K45">
        <f>IF('OMP Template'!D59=Sheet2!B45,1,K46)</f>
        <v>1</v>
      </c>
      <c r="M45" s="113" t="s">
        <v>74</v>
      </c>
      <c r="N45" s="113"/>
      <c r="O45" s="113"/>
      <c r="P45" s="113"/>
      <c r="Q45" s="113"/>
      <c r="R45" s="114">
        <v>0.5</v>
      </c>
      <c r="S45" s="114"/>
    </row>
    <row r="46" spans="1:19" x14ac:dyDescent="0.25">
      <c r="B46" s="13" t="s">
        <v>150</v>
      </c>
      <c r="C46" s="13"/>
      <c r="D46" s="13"/>
      <c r="E46" s="13"/>
      <c r="F46" s="13"/>
      <c r="G46" s="13">
        <f>IF('OMP Template'!D55=Sheet2!B46,0.5,G47)</f>
        <v>0</v>
      </c>
      <c r="H46" s="13">
        <f>IF('OMP Template'!D56=Sheet2!B46,0.5,H47)</f>
        <v>0</v>
      </c>
      <c r="I46" s="13">
        <f>IF('OMP Template'!D57=Sheet2!B46,0.5,I47)</f>
        <v>0</v>
      </c>
      <c r="J46">
        <f>IF('OMP Template'!D58=Sheet2!B46,0.5,J47)</f>
        <v>0</v>
      </c>
      <c r="K46">
        <f>IF('OMP Template'!D59=Sheet2!B46,0.5,K47)</f>
        <v>0</v>
      </c>
    </row>
    <row r="47" spans="1:19" x14ac:dyDescent="0.25">
      <c r="B47" s="13" t="s">
        <v>81</v>
      </c>
      <c r="C47" s="13"/>
      <c r="D47" s="13"/>
      <c r="E47" s="13"/>
      <c r="F47" s="13"/>
      <c r="G47" s="13">
        <f>IF('OMP Template'!D55=Sheet2!B47,0.5,G48)</f>
        <v>0</v>
      </c>
      <c r="H47" s="13">
        <f>IF('OMP Template'!D56=Sheet2!B47,0.5,H48)</f>
        <v>0</v>
      </c>
      <c r="I47" s="13">
        <f>IF('OMP Template'!D57=Sheet2!B47,0.5,I48)</f>
        <v>0</v>
      </c>
      <c r="J47">
        <f>IF('OMP Template'!D58=Sheet2!B47,0.5,J48)</f>
        <v>0</v>
      </c>
      <c r="K47">
        <f>IF('OMP Template'!D59=Sheet2!B47,0.5,K48)</f>
        <v>0</v>
      </c>
    </row>
    <row r="48" spans="1:19" x14ac:dyDescent="0.25">
      <c r="B48" s="13" t="s">
        <v>82</v>
      </c>
      <c r="C48" s="13"/>
      <c r="D48" s="13"/>
      <c r="E48" s="13"/>
      <c r="F48" s="13"/>
      <c r="G48" s="13">
        <f>IF('OMP Template'!D55=Sheet2!B48,0.4,G49)</f>
        <v>0</v>
      </c>
      <c r="H48" s="13">
        <f>IF('OMP Template'!D56=Sheet2!B48,0.4,H49)</f>
        <v>0</v>
      </c>
      <c r="I48" s="13">
        <f>IF('OMP Template'!D57=Sheet2!B48,0.4,I49)</f>
        <v>0</v>
      </c>
      <c r="J48">
        <f>IF('OMP Template'!D58=Sheet2!B48,0.4,J49)</f>
        <v>0</v>
      </c>
      <c r="K48">
        <f>IF('OMP Template'!D59=Sheet2!B48,0.4,K49)</f>
        <v>0</v>
      </c>
    </row>
    <row r="49" spans="2:11" x14ac:dyDescent="0.25">
      <c r="B49" s="13" t="s">
        <v>83</v>
      </c>
      <c r="C49" s="13"/>
      <c r="D49" s="13"/>
      <c r="E49" s="13"/>
      <c r="F49" s="13"/>
      <c r="G49" s="13">
        <f>IF('OMP Template'!D55=Sheet2!B49,0.3,G50)</f>
        <v>0</v>
      </c>
      <c r="H49" s="13">
        <f>IF('OMP Template'!D56=Sheet2!B49,0.3,H50)</f>
        <v>0</v>
      </c>
      <c r="I49" s="13">
        <f>IF('OMP Template'!D57=Sheet2!B49,0.3,I50)</f>
        <v>0</v>
      </c>
      <c r="J49">
        <f>IF('OMP Template'!D58=Sheet2!B49,0.3,J50)</f>
        <v>0</v>
      </c>
      <c r="K49">
        <f>IF('OMP Template'!D59=Sheet2!B49,0.3,K50)</f>
        <v>0</v>
      </c>
    </row>
    <row r="50" spans="2:11" x14ac:dyDescent="0.25">
      <c r="B50" s="13" t="s">
        <v>84</v>
      </c>
      <c r="C50" s="13"/>
      <c r="D50" s="13"/>
      <c r="E50" s="13"/>
      <c r="F50" s="13"/>
      <c r="G50" s="13">
        <f>IF('OMP Template'!D55=Sheet2!B50,0.2,G51)</f>
        <v>0</v>
      </c>
      <c r="H50" s="13">
        <f>IF('OMP Template'!D56=Sheet2!B50,0.2,H51)</f>
        <v>0</v>
      </c>
      <c r="I50" s="13">
        <f>IF('OMP Template'!D57=Sheet2!B50,0.2,I51)</f>
        <v>0</v>
      </c>
      <c r="J50">
        <f>IF('OMP Template'!D58=Sheet2!B50,0.2,J51)</f>
        <v>0</v>
      </c>
      <c r="K50">
        <f>IF('OMP Template'!D59=Sheet2!B50,0.2,K51)</f>
        <v>0</v>
      </c>
    </row>
    <row r="51" spans="2:11" x14ac:dyDescent="0.25">
      <c r="B51" s="13" t="s">
        <v>145</v>
      </c>
      <c r="C51" s="13"/>
      <c r="D51" s="13"/>
      <c r="E51" s="13"/>
      <c r="F51" s="13"/>
      <c r="G51" s="13">
        <f>IF('OMP Template'!D55=Sheet2!B51,0.1,G52)</f>
        <v>0</v>
      </c>
      <c r="H51" s="13">
        <f>IF('OMP Template'!D56=Sheet2!B51,0.1,H52)</f>
        <v>0</v>
      </c>
      <c r="I51" s="13">
        <f>IF('OMP Template'!D57=Sheet2!B51,0.1,I52)</f>
        <v>0</v>
      </c>
      <c r="J51">
        <f>IF('OMP Template'!D58=Sheet2!B51,0.1,J52)</f>
        <v>0</v>
      </c>
      <c r="K51">
        <f>IF('OMP Template'!D59=Sheet2!B51,0.1,K52)</f>
        <v>0</v>
      </c>
    </row>
    <row r="52" spans="2:11" x14ac:dyDescent="0.25">
      <c r="B52" s="13"/>
      <c r="C52" s="13"/>
      <c r="D52" s="13"/>
      <c r="E52" s="13"/>
      <c r="F52" s="13"/>
      <c r="G52" s="13"/>
      <c r="H52" s="13"/>
      <c r="I52" s="13"/>
    </row>
    <row r="53" spans="2:11" x14ac:dyDescent="0.25">
      <c r="B53" s="13"/>
      <c r="C53" s="13"/>
      <c r="D53" s="13"/>
      <c r="E53" s="13"/>
      <c r="F53" s="13"/>
      <c r="G53" s="13"/>
      <c r="H53" s="13"/>
      <c r="I53" s="13"/>
    </row>
    <row r="54" spans="2:11" x14ac:dyDescent="0.25">
      <c r="B54" s="13" t="s">
        <v>80</v>
      </c>
      <c r="C54" s="13"/>
      <c r="D54" s="13"/>
      <c r="E54" s="13"/>
      <c r="F54" s="13"/>
      <c r="G54" s="13" t="str">
        <f>IF('OMP Template'!D64=Sheet2!B54,"Low",G55)</f>
        <v>Low</v>
      </c>
      <c r="H54" s="13"/>
      <c r="I54" s="13"/>
    </row>
    <row r="55" spans="2:11" ht="15" customHeight="1" x14ac:dyDescent="0.25">
      <c r="B55" s="14" t="s">
        <v>86</v>
      </c>
      <c r="C55" s="13"/>
      <c r="D55" s="13"/>
      <c r="E55" s="13"/>
      <c r="F55" s="13"/>
      <c r="G55" s="13">
        <f>IF('OMP Template'!D64=Sheet2!B55,"Medium",G56)</f>
        <v>0</v>
      </c>
      <c r="H55" s="13"/>
      <c r="I55" s="13"/>
    </row>
    <row r="56" spans="2:11" x14ac:dyDescent="0.25">
      <c r="B56" s="15" t="s">
        <v>85</v>
      </c>
      <c r="C56" s="13"/>
      <c r="D56" s="13"/>
      <c r="E56" s="13"/>
      <c r="F56" s="13"/>
      <c r="G56" s="13">
        <f>IF('OMP Template'!D64=Sheet2!B56,"High",G57)</f>
        <v>0</v>
      </c>
      <c r="H56" s="13"/>
      <c r="I56" s="13"/>
    </row>
    <row r="57" spans="2:11" x14ac:dyDescent="0.25">
      <c r="B57" s="15"/>
      <c r="C57" s="13"/>
      <c r="D57" s="13"/>
      <c r="E57" s="13"/>
      <c r="F57" s="13"/>
      <c r="G57" s="13"/>
      <c r="H57" s="13"/>
      <c r="I57" s="13"/>
    </row>
    <row r="58" spans="2:11" x14ac:dyDescent="0.25">
      <c r="B58" s="13" t="s">
        <v>96</v>
      </c>
      <c r="C58" s="13"/>
      <c r="D58" s="13"/>
      <c r="E58" s="13"/>
      <c r="F58" s="13"/>
      <c r="G58" s="13" t="str">
        <f>IF('OMP Template'!D65=Sheet2!B58,"None",G59)</f>
        <v>None</v>
      </c>
      <c r="H58" s="13" t="s">
        <v>79</v>
      </c>
      <c r="I58" s="13"/>
    </row>
    <row r="59" spans="2:11" x14ac:dyDescent="0.25">
      <c r="B59" s="13" t="s">
        <v>157</v>
      </c>
      <c r="C59" s="13"/>
      <c r="D59" s="13"/>
      <c r="E59" s="13"/>
      <c r="F59" s="13"/>
      <c r="G59" s="13">
        <f>IF('OMP Template'!D65=Sheet2!B59,"Low",G60)</f>
        <v>0</v>
      </c>
      <c r="H59" s="13" t="s">
        <v>98</v>
      </c>
      <c r="I59" s="13"/>
    </row>
    <row r="60" spans="2:11" x14ac:dyDescent="0.25">
      <c r="B60" s="13" t="s">
        <v>87</v>
      </c>
      <c r="C60" s="13"/>
      <c r="D60" s="13"/>
      <c r="E60" s="13"/>
      <c r="F60" s="13"/>
      <c r="G60" s="13">
        <f>IF('OMP Template'!D65=Sheet2!B60,"Med/Low",G61)</f>
        <v>0</v>
      </c>
      <c r="H60" s="13" t="s">
        <v>99</v>
      </c>
      <c r="I60" s="13"/>
    </row>
    <row r="61" spans="2:11" x14ac:dyDescent="0.25">
      <c r="B61" s="13" t="s">
        <v>88</v>
      </c>
      <c r="C61" s="13"/>
      <c r="D61" s="13"/>
      <c r="E61" s="13"/>
      <c r="F61" s="13"/>
      <c r="G61" s="13">
        <f>IF('OMP Template'!D65=Sheet2!B61,"Med/High",G62)</f>
        <v>0</v>
      </c>
      <c r="H61" s="13" t="s">
        <v>101</v>
      </c>
      <c r="I61" s="13"/>
    </row>
    <row r="62" spans="2:11" x14ac:dyDescent="0.25">
      <c r="B62" s="13" t="s">
        <v>89</v>
      </c>
      <c r="C62" s="13"/>
      <c r="D62" s="13"/>
      <c r="E62" s="13"/>
      <c r="F62" s="13"/>
      <c r="G62" s="13">
        <f>IF('OMP Template'!D65=Sheet2!B62,"High",G63)</f>
        <v>0</v>
      </c>
      <c r="H62" s="13" t="s">
        <v>102</v>
      </c>
      <c r="I62" s="13"/>
    </row>
    <row r="63" spans="2:11" x14ac:dyDescent="0.25">
      <c r="B63" s="13"/>
      <c r="C63" s="13"/>
      <c r="D63" s="13"/>
      <c r="E63" s="13"/>
      <c r="F63" s="13"/>
      <c r="G63" s="13"/>
      <c r="H63" s="13"/>
      <c r="I63" s="13"/>
    </row>
    <row r="64" spans="2:11" x14ac:dyDescent="0.25">
      <c r="B64" s="13" t="s">
        <v>143</v>
      </c>
      <c r="C64" s="13"/>
      <c r="D64" s="13"/>
      <c r="E64" s="13"/>
      <c r="F64" s="13"/>
      <c r="G64" s="13" t="str">
        <f>IF('OMP Template'!D67=Sheet2!B64,"Low",G65)</f>
        <v>Low</v>
      </c>
      <c r="H64" s="13" t="s">
        <v>98</v>
      </c>
      <c r="I64" s="13"/>
    </row>
    <row r="65" spans="2:9" x14ac:dyDescent="0.25">
      <c r="B65" s="13" t="s">
        <v>142</v>
      </c>
      <c r="C65" s="13"/>
      <c r="D65" s="13"/>
      <c r="E65" s="13"/>
      <c r="F65" s="13"/>
      <c r="G65" s="13">
        <f>IF('OMP Template'!D67=Sheet2!B65,"Medium",G66)</f>
        <v>0</v>
      </c>
      <c r="H65" s="13" t="s">
        <v>100</v>
      </c>
      <c r="I65" s="13"/>
    </row>
    <row r="66" spans="2:9" x14ac:dyDescent="0.25">
      <c r="B66" s="13" t="s">
        <v>151</v>
      </c>
      <c r="C66" s="13"/>
      <c r="D66" s="13"/>
      <c r="E66" s="13"/>
      <c r="F66" s="13"/>
      <c r="G66" s="13">
        <f>IF('OMP Template'!D67=Sheet2!B66,"High",G67)</f>
        <v>0</v>
      </c>
      <c r="H66" s="13" t="s">
        <v>102</v>
      </c>
      <c r="I66" s="13"/>
    </row>
    <row r="67" spans="2:9" x14ac:dyDescent="0.25">
      <c r="B67" s="13"/>
      <c r="C67" s="13"/>
      <c r="D67" s="13"/>
      <c r="E67" s="13"/>
      <c r="F67" s="13"/>
      <c r="G67" s="13"/>
      <c r="H67" s="13"/>
      <c r="I67" s="13"/>
    </row>
    <row r="68" spans="2:9" x14ac:dyDescent="0.25">
      <c r="B68" s="13" t="s">
        <v>123</v>
      </c>
      <c r="C68" s="13"/>
      <c r="D68" s="13"/>
      <c r="E68" s="13"/>
      <c r="F68" s="13"/>
      <c r="G68" s="13" t="str">
        <f>IF('OMP Template'!D68=Sheet2!B68,"None",G69)</f>
        <v>None</v>
      </c>
      <c r="H68" s="13" t="s">
        <v>79</v>
      </c>
      <c r="I68" s="13"/>
    </row>
    <row r="69" spans="2:9" x14ac:dyDescent="0.25">
      <c r="B69" s="13" t="s">
        <v>92</v>
      </c>
      <c r="C69" s="13"/>
      <c r="D69" s="13"/>
      <c r="E69" s="13"/>
      <c r="F69" s="13"/>
      <c r="G69" s="13">
        <f>IF('OMP Template'!D68=Sheet2!B69,"Low",G70)</f>
        <v>0</v>
      </c>
      <c r="H69" s="13" t="s">
        <v>98</v>
      </c>
      <c r="I69" s="13"/>
    </row>
    <row r="70" spans="2:9" x14ac:dyDescent="0.25">
      <c r="B70" s="13" t="s">
        <v>93</v>
      </c>
      <c r="C70" s="13"/>
      <c r="D70" s="13"/>
      <c r="E70" s="13"/>
      <c r="F70" s="13"/>
      <c r="G70" s="13">
        <f>IF('OMP Template'!D68=Sheet2!B70,"Medium",G71)</f>
        <v>0</v>
      </c>
      <c r="H70" s="13" t="s">
        <v>100</v>
      </c>
      <c r="I70" s="13"/>
    </row>
    <row r="71" spans="2:9" x14ac:dyDescent="0.25">
      <c r="B71" s="13" t="s">
        <v>94</v>
      </c>
      <c r="C71" s="13"/>
      <c r="D71" s="13"/>
      <c r="E71" s="13"/>
      <c r="F71" s="13"/>
      <c r="G71" s="13">
        <f>IF('OMP Template'!D68=Sheet2!B71,"High",G72)</f>
        <v>0</v>
      </c>
      <c r="H71" s="13" t="s">
        <v>102</v>
      </c>
      <c r="I71" s="13"/>
    </row>
    <row r="72" spans="2:9" x14ac:dyDescent="0.25">
      <c r="B72" s="13"/>
      <c r="C72" s="13"/>
      <c r="D72" s="13"/>
      <c r="E72" s="13"/>
      <c r="F72" s="13"/>
      <c r="G72" s="13"/>
      <c r="H72" s="13"/>
      <c r="I72" s="13"/>
    </row>
    <row r="73" spans="2:9" x14ac:dyDescent="0.25">
      <c r="B73" s="13" t="s">
        <v>158</v>
      </c>
      <c r="C73" s="13"/>
      <c r="D73" s="13"/>
      <c r="E73" s="13"/>
      <c r="F73" s="13"/>
      <c r="G73" s="13" t="str">
        <f>IF('OMP Template'!D69=Sheet2!B73,"Low",G74)</f>
        <v>Low</v>
      </c>
      <c r="H73" s="13" t="s">
        <v>98</v>
      </c>
      <c r="I73" s="13"/>
    </row>
    <row r="74" spans="2:9" x14ac:dyDescent="0.25">
      <c r="B74" s="13" t="s">
        <v>144</v>
      </c>
      <c r="C74" s="13"/>
      <c r="D74" s="13"/>
      <c r="E74" s="13"/>
      <c r="F74" s="13"/>
      <c r="G74" s="13">
        <f>IF('OMP Template'!D69=Sheet2!B74,"Low",G75)</f>
        <v>0</v>
      </c>
      <c r="H74" s="13" t="s">
        <v>98</v>
      </c>
      <c r="I74" s="13"/>
    </row>
    <row r="75" spans="2:9" x14ac:dyDescent="0.25">
      <c r="B75" s="13" t="s">
        <v>156</v>
      </c>
      <c r="C75" s="13"/>
      <c r="D75" s="13"/>
      <c r="E75" s="13"/>
      <c r="F75" s="13"/>
      <c r="G75" s="13">
        <f>IF('OMP Template'!D69=Sheet2!B75,"Medium",G76)</f>
        <v>0</v>
      </c>
      <c r="H75" s="13" t="s">
        <v>100</v>
      </c>
      <c r="I75" s="13"/>
    </row>
    <row r="76" spans="2:9" x14ac:dyDescent="0.25">
      <c r="B76" s="13" t="s">
        <v>127</v>
      </c>
      <c r="C76" s="13"/>
      <c r="D76" s="13"/>
      <c r="E76" s="13"/>
      <c r="F76" s="13"/>
      <c r="G76" s="13">
        <f>IF('OMP Template'!D69=Sheet2!B76,"Medium",G77)</f>
        <v>0</v>
      </c>
      <c r="H76" s="13" t="s">
        <v>100</v>
      </c>
      <c r="I76" s="13"/>
    </row>
    <row r="77" spans="2:9" x14ac:dyDescent="0.25">
      <c r="B77" s="13" t="s">
        <v>152</v>
      </c>
      <c r="C77" s="13"/>
      <c r="D77" s="13"/>
      <c r="E77" s="13"/>
      <c r="F77" s="13"/>
      <c r="G77" s="13">
        <f>IF('OMP Template'!D69=Sheet2!B77,"High",G78)</f>
        <v>0</v>
      </c>
      <c r="H77" s="13" t="s">
        <v>102</v>
      </c>
      <c r="I77" s="13"/>
    </row>
    <row r="78" spans="2:9" x14ac:dyDescent="0.25">
      <c r="B78" s="13" t="s">
        <v>129</v>
      </c>
      <c r="C78" s="13"/>
      <c r="D78" s="13"/>
      <c r="E78" s="13"/>
      <c r="F78" s="13"/>
      <c r="G78" s="13">
        <f>IF('OMP Template'!D69=Sheet2!B78,"High",G79)</f>
        <v>0</v>
      </c>
      <c r="H78" s="13" t="s">
        <v>102</v>
      </c>
      <c r="I78" s="13"/>
    </row>
    <row r="79" spans="2:9" x14ac:dyDescent="0.25">
      <c r="B79" s="13"/>
      <c r="C79" s="13"/>
      <c r="D79" s="13"/>
      <c r="E79" s="13"/>
      <c r="F79" s="13"/>
      <c r="G79" s="13"/>
      <c r="H79" s="13"/>
      <c r="I79" s="13"/>
    </row>
    <row r="80" spans="2:9" x14ac:dyDescent="0.25">
      <c r="B80" s="7"/>
    </row>
    <row r="81" spans="2:11" x14ac:dyDescent="0.25">
      <c r="B81" s="8" t="s">
        <v>79</v>
      </c>
      <c r="C81" s="8"/>
      <c r="D81" s="8"/>
      <c r="E81" s="8"/>
      <c r="F81" s="8"/>
      <c r="G81" s="8" t="e">
        <f>IF('OMP Template'!#REF!=Sheet2!B81,1,G82)</f>
        <v>#REF!</v>
      </c>
      <c r="H81" s="8" t="e">
        <f>IF('OMP Template'!#REF!=Sheet2!B81,1,H82)</f>
        <v>#REF!</v>
      </c>
      <c r="I81" s="8" t="e">
        <f>IF('OMP Template'!#REF!=Sheet2!B81,1,I82)</f>
        <v>#REF!</v>
      </c>
      <c r="J81" s="8" t="e">
        <f>IF('OMP Template'!#REF!=Sheet2!B81,1,J82)</f>
        <v>#REF!</v>
      </c>
      <c r="K81" t="e">
        <f>IF('OMP Template'!#REF!=Sheet2!B81,1,K82)</f>
        <v>#REF!</v>
      </c>
    </row>
    <row r="82" spans="2:11" x14ac:dyDescent="0.25">
      <c r="B82" s="8" t="s">
        <v>75</v>
      </c>
      <c r="C82" s="8"/>
      <c r="D82" s="8"/>
      <c r="E82" s="8"/>
      <c r="F82" s="8"/>
      <c r="G82" s="8" t="e">
        <f>IF('OMP Template'!#REF!=Sheet2!B82,0.1,G83)</f>
        <v>#REF!</v>
      </c>
      <c r="H82" s="8" t="e">
        <f>IF('OMP Template'!#REF!=Sheet2!B82,0.1,H83)</f>
        <v>#REF!</v>
      </c>
      <c r="I82" s="8" t="e">
        <f>IF('OMP Template'!#REF!=Sheet2!B82,0.1,I83)</f>
        <v>#REF!</v>
      </c>
      <c r="J82" s="8" t="e">
        <f>IF('OMP Template'!#REF!=Sheet2!B82,0.1,J83)</f>
        <v>#REF!</v>
      </c>
      <c r="K82" t="e">
        <f>IF('OMP Template'!#REF!=Sheet2!B82,0.1,K83)</f>
        <v>#REF!</v>
      </c>
    </row>
    <row r="83" spans="2:11" x14ac:dyDescent="0.25">
      <c r="B83" s="8" t="s">
        <v>78</v>
      </c>
      <c r="C83" s="8"/>
      <c r="D83" s="8"/>
      <c r="E83" s="8"/>
      <c r="F83" s="8"/>
      <c r="G83" s="8" t="e">
        <f>IF('OMP Template'!#REF!=Sheet2!B83,0.5,G84)</f>
        <v>#REF!</v>
      </c>
      <c r="H83" s="8" t="e">
        <f>IF('OMP Template'!#REF!=Sheet2!B83,0.5,H84)</f>
        <v>#REF!</v>
      </c>
      <c r="I83" s="8" t="e">
        <f>IF('OMP Template'!#REF!=Sheet2!B83,0.5,I84)</f>
        <v>#REF!</v>
      </c>
      <c r="J83" s="8" t="e">
        <f>IF('OMP Template'!#REF!=Sheet2!B83,0.5,J84)</f>
        <v>#REF!</v>
      </c>
      <c r="K83" t="e">
        <f>IF('OMP Template'!#REF!=Sheet2!B83,0.5,K84)</f>
        <v>#REF!</v>
      </c>
    </row>
    <row r="84" spans="2:11" x14ac:dyDescent="0.25">
      <c r="B84" s="8"/>
      <c r="C84" s="8"/>
      <c r="D84" s="8"/>
      <c r="E84" s="8"/>
      <c r="F84" s="8"/>
      <c r="G84" s="8"/>
      <c r="H84" s="8"/>
      <c r="I84" s="8"/>
      <c r="J84" s="8"/>
    </row>
    <row r="85" spans="2:11" x14ac:dyDescent="0.25">
      <c r="B85" s="8" t="s">
        <v>79</v>
      </c>
      <c r="C85" s="8"/>
      <c r="D85" s="8"/>
      <c r="E85" s="8"/>
      <c r="F85" s="8"/>
      <c r="G85" s="8" t="e">
        <f>IF('OMP Template'!#REF!=Sheet2!B85,1,G86)</f>
        <v>#REF!</v>
      </c>
      <c r="H85" s="8" t="e">
        <f>IF('OMP Template'!#REF!=Sheet2!B85,1,H86)</f>
        <v>#REF!</v>
      </c>
      <c r="I85" s="8" t="e">
        <f>IF('OMP Template'!#REF!=Sheet2!B85,1,I86)</f>
        <v>#REF!</v>
      </c>
      <c r="J85" s="8" t="e">
        <f>IF('OMP Template'!#REF!=Sheet2!B85,1,J86)</f>
        <v>#REF!</v>
      </c>
      <c r="K85" t="e">
        <f>IF('OMP Template'!#REF!=Sheet2!B85,1,K86)</f>
        <v>#REF!</v>
      </c>
    </row>
    <row r="86" spans="2:11" x14ac:dyDescent="0.25">
      <c r="B86" s="8" t="s">
        <v>76</v>
      </c>
      <c r="C86" s="8"/>
      <c r="D86" s="8"/>
      <c r="E86" s="8"/>
      <c r="F86" s="8"/>
      <c r="G86" s="8" t="e">
        <f>IF('OMP Template'!#REF!=Sheet2!B86,0.5,G87)</f>
        <v>#REF!</v>
      </c>
      <c r="H86" s="8" t="e">
        <f>IF('OMP Template'!#REF!=Sheet2!B86,0.5,H87)</f>
        <v>#REF!</v>
      </c>
      <c r="I86" s="8" t="e">
        <f>IF('OMP Template'!#REF!=Sheet2!B86,0.5,I87)</f>
        <v>#REF!</v>
      </c>
      <c r="J86" s="8" t="e">
        <f>IF('OMP Template'!#REF!=Sheet2!B86,0.5,J87)</f>
        <v>#REF!</v>
      </c>
      <c r="K86" t="e">
        <f>IF('OMP Template'!#REF!=Sheet2!B86,0.5,K87)</f>
        <v>#REF!</v>
      </c>
    </row>
    <row r="87" spans="2:11" x14ac:dyDescent="0.25">
      <c r="B87" s="8" t="s">
        <v>81</v>
      </c>
      <c r="C87" s="8"/>
      <c r="D87" s="8"/>
      <c r="E87" s="8"/>
      <c r="F87" s="8"/>
      <c r="G87" s="8" t="e">
        <f>IF('OMP Template'!#REF!=Sheet2!B87,0.5,G88)</f>
        <v>#REF!</v>
      </c>
      <c r="H87" s="8" t="e">
        <f>IF('OMP Template'!#REF!=Sheet2!B87,0.5,H88)</f>
        <v>#REF!</v>
      </c>
      <c r="I87" s="8" t="e">
        <f>IF('OMP Template'!#REF!=Sheet2!B87,0.5,I88)</f>
        <v>#REF!</v>
      </c>
      <c r="J87" s="8" t="e">
        <f>IF('OMP Template'!#REF!=Sheet2!B87,0.5,J88)</f>
        <v>#REF!</v>
      </c>
      <c r="K87" t="e">
        <f>IF('OMP Template'!#REF!=Sheet2!B87,0.5,K88)</f>
        <v>#REF!</v>
      </c>
    </row>
    <row r="88" spans="2:11" x14ac:dyDescent="0.25">
      <c r="B88" s="8" t="s">
        <v>82</v>
      </c>
      <c r="C88" s="8"/>
      <c r="D88" s="8"/>
      <c r="E88" s="8"/>
      <c r="F88" s="8"/>
      <c r="G88" s="8" t="e">
        <f>IF('OMP Template'!#REF!=Sheet2!B88,0.4,G89)</f>
        <v>#REF!</v>
      </c>
      <c r="H88" s="8" t="e">
        <f>IF('OMP Template'!#REF!=Sheet2!B88,0.4,H89)</f>
        <v>#REF!</v>
      </c>
      <c r="I88" s="8" t="e">
        <f>IF('OMP Template'!#REF!=Sheet2!B88,0.4,I89)</f>
        <v>#REF!</v>
      </c>
      <c r="J88" s="8" t="e">
        <f>IF('OMP Template'!#REF!=Sheet2!B88,0.4,J89)</f>
        <v>#REF!</v>
      </c>
      <c r="K88" t="e">
        <f>IF('OMP Template'!#REF!=Sheet2!B88,0.4,K89)</f>
        <v>#REF!</v>
      </c>
    </row>
    <row r="89" spans="2:11" x14ac:dyDescent="0.25">
      <c r="B89" s="8" t="s">
        <v>83</v>
      </c>
      <c r="C89" s="8"/>
      <c r="D89" s="8"/>
      <c r="E89" s="8"/>
      <c r="F89" s="8"/>
      <c r="G89" s="8" t="e">
        <f>IF('OMP Template'!#REF!=Sheet2!B89,0.3,G90)</f>
        <v>#REF!</v>
      </c>
      <c r="H89" s="8" t="e">
        <f>IF('OMP Template'!#REF!=Sheet2!B89,0.3,H90)</f>
        <v>#REF!</v>
      </c>
      <c r="I89" s="8" t="e">
        <f>IF('OMP Template'!#REF!=Sheet2!B89,0.3,I90)</f>
        <v>#REF!</v>
      </c>
      <c r="J89" s="8" t="e">
        <f>IF('OMP Template'!#REF!=Sheet2!B89,0.3,J90)</f>
        <v>#REF!</v>
      </c>
      <c r="K89" t="e">
        <f>IF('OMP Template'!#REF!=Sheet2!B89,0.3,K90)</f>
        <v>#REF!</v>
      </c>
    </row>
    <row r="90" spans="2:11" x14ac:dyDescent="0.25">
      <c r="B90" s="8" t="s">
        <v>84</v>
      </c>
      <c r="C90" s="8"/>
      <c r="D90" s="8"/>
      <c r="E90" s="8"/>
      <c r="F90" s="8"/>
      <c r="G90" s="8" t="e">
        <f>IF('OMP Template'!#REF!=Sheet2!B90,0.2,G91)</f>
        <v>#REF!</v>
      </c>
      <c r="H90" s="8" t="e">
        <f>IF('OMP Template'!#REF!=Sheet2!B90,0.2,H91)</f>
        <v>#REF!</v>
      </c>
      <c r="I90" s="8" t="e">
        <f>IF('OMP Template'!#REF!=Sheet2!B90,0.2,I91)</f>
        <v>#REF!</v>
      </c>
      <c r="J90" s="8" t="e">
        <f>IF('OMP Template'!#REF!=Sheet2!B90,0.2,J91)</f>
        <v>#REF!</v>
      </c>
      <c r="K90" t="e">
        <f>IF('OMP Template'!#REF!=Sheet2!B90,0.2,K91)</f>
        <v>#REF!</v>
      </c>
    </row>
    <row r="91" spans="2:11" x14ac:dyDescent="0.25">
      <c r="B91" s="8" t="s">
        <v>77</v>
      </c>
      <c r="C91" s="8"/>
      <c r="D91" s="8"/>
      <c r="E91" s="8"/>
      <c r="F91" s="8"/>
      <c r="G91" s="8" t="e">
        <f>IF('OMP Template'!#REF!=Sheet2!B91,0.1,G92)</f>
        <v>#REF!</v>
      </c>
      <c r="H91" s="8" t="e">
        <f>IF('OMP Template'!#REF!=Sheet2!B91,0.1,H92)</f>
        <v>#REF!</v>
      </c>
      <c r="I91" s="8" t="e">
        <f>IF('OMP Template'!#REF!=Sheet2!B91,0.1,I92)</f>
        <v>#REF!</v>
      </c>
      <c r="J91" s="8" t="e">
        <f>IF('OMP Template'!#REF!=Sheet2!B91,0.1,J92)</f>
        <v>#REF!</v>
      </c>
      <c r="K91" t="e">
        <f>IF('OMP Template'!#REF!=Sheet2!B91,0.1,K92)</f>
        <v>#REF!</v>
      </c>
    </row>
    <row r="92" spans="2:11" x14ac:dyDescent="0.25">
      <c r="B92" s="8"/>
      <c r="C92" s="8"/>
      <c r="D92" s="8"/>
      <c r="E92" s="8"/>
      <c r="F92" s="8"/>
      <c r="G92" s="8"/>
      <c r="H92" s="8"/>
      <c r="I92" s="8"/>
      <c r="J92" s="8"/>
    </row>
    <row r="93" spans="2:11" x14ac:dyDescent="0.25">
      <c r="B93" s="8"/>
      <c r="C93" s="8"/>
      <c r="D93" s="8"/>
      <c r="E93" s="8"/>
      <c r="F93" s="8"/>
      <c r="G93" s="8"/>
      <c r="H93" s="8"/>
      <c r="I93" s="8"/>
      <c r="J93" s="8"/>
    </row>
    <row r="94" spans="2:11" x14ac:dyDescent="0.25">
      <c r="B94" s="8" t="s">
        <v>80</v>
      </c>
      <c r="C94" s="8"/>
      <c r="D94" s="8"/>
      <c r="E94" s="8"/>
      <c r="F94" s="8"/>
      <c r="G94" s="8" t="e">
        <f>IF('OMP Template'!#REF!=Sheet2!B94,"Low",G95)</f>
        <v>#REF!</v>
      </c>
      <c r="H94" s="8"/>
      <c r="I94" s="8"/>
      <c r="J94" s="8"/>
    </row>
    <row r="95" spans="2:11" ht="15" customHeight="1" x14ac:dyDescent="0.25">
      <c r="B95" s="9" t="s">
        <v>86</v>
      </c>
      <c r="C95" s="8"/>
      <c r="D95" s="8"/>
      <c r="E95" s="8"/>
      <c r="F95" s="8"/>
      <c r="G95" s="8" t="e">
        <f>IF('OMP Template'!#REF!=Sheet2!B95,"Medium",G96)</f>
        <v>#REF!</v>
      </c>
      <c r="H95" s="8"/>
      <c r="I95" s="8"/>
      <c r="J95" s="8"/>
    </row>
    <row r="96" spans="2:11" x14ac:dyDescent="0.25">
      <c r="B96" s="10" t="s">
        <v>85</v>
      </c>
      <c r="C96" s="8"/>
      <c r="D96" s="8"/>
      <c r="E96" s="8"/>
      <c r="F96" s="8"/>
      <c r="G96" s="8" t="e">
        <f>IF('OMP Template'!#REF!=Sheet2!B96,"High",G97)</f>
        <v>#REF!</v>
      </c>
      <c r="H96" s="8"/>
      <c r="I96" s="8"/>
      <c r="J96" s="8"/>
    </row>
    <row r="97" spans="2:10" x14ac:dyDescent="0.25">
      <c r="B97" s="10"/>
      <c r="C97" s="8"/>
      <c r="D97" s="8"/>
      <c r="E97" s="8"/>
      <c r="F97" s="8"/>
      <c r="G97" s="8"/>
      <c r="H97" s="8"/>
      <c r="I97" s="8"/>
      <c r="J97" s="8"/>
    </row>
    <row r="98" spans="2:10" x14ac:dyDescent="0.25">
      <c r="B98" s="8" t="s">
        <v>96</v>
      </c>
      <c r="C98" s="8"/>
      <c r="D98" s="8"/>
      <c r="E98" s="8"/>
      <c r="F98" s="8"/>
      <c r="G98" s="8" t="e">
        <f>IF('OMP Template'!#REF!=Sheet2!B98,"None",G99)</f>
        <v>#REF!</v>
      </c>
      <c r="H98" s="8" t="s">
        <v>79</v>
      </c>
      <c r="I98" s="8"/>
      <c r="J98" s="8"/>
    </row>
    <row r="99" spans="2:10" x14ac:dyDescent="0.25">
      <c r="B99" s="8" t="s">
        <v>95</v>
      </c>
      <c r="C99" s="8"/>
      <c r="D99" s="8"/>
      <c r="E99" s="8"/>
      <c r="F99" s="8"/>
      <c r="G99" s="8" t="e">
        <f>IF('OMP Template'!#REF!=Sheet2!B99,"Low",G100)</f>
        <v>#REF!</v>
      </c>
      <c r="H99" s="8" t="s">
        <v>98</v>
      </c>
      <c r="I99" s="8"/>
      <c r="J99" s="8"/>
    </row>
    <row r="100" spans="2:10" x14ac:dyDescent="0.25">
      <c r="B100" s="8" t="s">
        <v>87</v>
      </c>
      <c r="C100" s="8"/>
      <c r="D100" s="8"/>
      <c r="E100" s="8"/>
      <c r="F100" s="8"/>
      <c r="G100" s="8" t="e">
        <f>IF('OMP Template'!#REF!=Sheet2!B100,"Med/Low",G101)</f>
        <v>#REF!</v>
      </c>
      <c r="H100" s="8" t="s">
        <v>99</v>
      </c>
      <c r="I100" s="8"/>
      <c r="J100" s="8"/>
    </row>
    <row r="101" spans="2:10" x14ac:dyDescent="0.25">
      <c r="B101" s="8" t="s">
        <v>88</v>
      </c>
      <c r="C101" s="8"/>
      <c r="D101" s="8"/>
      <c r="E101" s="8"/>
      <c r="F101" s="8"/>
      <c r="G101" s="8" t="e">
        <f>IF('OMP Template'!#REF!=Sheet2!B101,"Med/High",G102)</f>
        <v>#REF!</v>
      </c>
      <c r="H101" s="8" t="s">
        <v>101</v>
      </c>
      <c r="I101" s="8"/>
      <c r="J101" s="8"/>
    </row>
    <row r="102" spans="2:10" x14ac:dyDescent="0.25">
      <c r="B102" s="8" t="s">
        <v>105</v>
      </c>
      <c r="C102" s="8"/>
      <c r="D102" s="8"/>
      <c r="E102" s="8"/>
      <c r="F102" s="8"/>
      <c r="G102" s="8" t="e">
        <f>IF('OMP Template'!#REF!=Sheet2!B102,"High",G103)</f>
        <v>#REF!</v>
      </c>
      <c r="H102" s="8" t="s">
        <v>102</v>
      </c>
      <c r="I102" s="8"/>
      <c r="J102" s="8"/>
    </row>
    <row r="103" spans="2:10" x14ac:dyDescent="0.25">
      <c r="B103" s="8"/>
      <c r="C103" s="8"/>
      <c r="D103" s="8"/>
      <c r="E103" s="8"/>
      <c r="F103" s="8"/>
      <c r="G103" s="8"/>
      <c r="H103" s="8"/>
      <c r="I103" s="8"/>
      <c r="J103" s="8"/>
    </row>
    <row r="104" spans="2:10" x14ac:dyDescent="0.25">
      <c r="B104" s="8" t="s">
        <v>106</v>
      </c>
      <c r="C104" s="8"/>
      <c r="D104" s="8"/>
      <c r="E104" s="8"/>
      <c r="F104" s="8"/>
      <c r="G104" s="8" t="e">
        <f>IF('OMP Template'!#REF!=Sheet2!B104,"Low",G105)</f>
        <v>#REF!</v>
      </c>
      <c r="H104" s="8" t="s">
        <v>98</v>
      </c>
      <c r="I104" s="8"/>
      <c r="J104" s="8"/>
    </row>
    <row r="105" spans="2:10" x14ac:dyDescent="0.25">
      <c r="B105" s="8" t="s">
        <v>90</v>
      </c>
      <c r="C105" s="8"/>
      <c r="D105" s="8"/>
      <c r="E105" s="8"/>
      <c r="F105" s="8"/>
      <c r="G105" s="8" t="e">
        <f>IF('OMP Template'!#REF!=Sheet2!B105,"Medium",G106)</f>
        <v>#REF!</v>
      </c>
      <c r="H105" s="8" t="s">
        <v>100</v>
      </c>
      <c r="I105" s="8"/>
      <c r="J105" s="8"/>
    </row>
    <row r="106" spans="2:10" x14ac:dyDescent="0.25">
      <c r="B106" s="8" t="s">
        <v>91</v>
      </c>
      <c r="C106" s="8"/>
      <c r="D106" s="8"/>
      <c r="E106" s="8"/>
      <c r="F106" s="8"/>
      <c r="G106" s="8" t="e">
        <f>IF('OMP Template'!#REF!=Sheet2!B106,"High",G107)</f>
        <v>#REF!</v>
      </c>
      <c r="H106" s="8" t="s">
        <v>102</v>
      </c>
      <c r="I106" s="8"/>
      <c r="J106" s="8"/>
    </row>
    <row r="107" spans="2:10" x14ac:dyDescent="0.25">
      <c r="B107" s="8"/>
      <c r="C107" s="8"/>
      <c r="D107" s="8"/>
      <c r="E107" s="8"/>
      <c r="F107" s="8"/>
      <c r="G107" s="8"/>
      <c r="H107" s="8"/>
      <c r="I107" s="8"/>
      <c r="J107" s="8"/>
    </row>
    <row r="108" spans="2:10" x14ac:dyDescent="0.25">
      <c r="B108" s="8" t="s">
        <v>123</v>
      </c>
      <c r="C108" s="8"/>
      <c r="D108" s="8"/>
      <c r="E108" s="8"/>
      <c r="F108" s="8"/>
      <c r="G108" s="8" t="e">
        <f>IF('OMP Template'!#REF!=Sheet2!B108,"None",G109)</f>
        <v>#REF!</v>
      </c>
      <c r="H108" s="8" t="s">
        <v>79</v>
      </c>
      <c r="I108" s="8"/>
      <c r="J108" s="8"/>
    </row>
    <row r="109" spans="2:10" x14ac:dyDescent="0.25">
      <c r="B109" s="8" t="s">
        <v>92</v>
      </c>
      <c r="C109" s="8"/>
      <c r="D109" s="8"/>
      <c r="E109" s="8"/>
      <c r="F109" s="8"/>
      <c r="G109" s="8" t="e">
        <f>IF('OMP Template'!#REF!=Sheet2!B109,"Low",G110)</f>
        <v>#REF!</v>
      </c>
      <c r="H109" s="8" t="s">
        <v>98</v>
      </c>
      <c r="I109" s="8"/>
      <c r="J109" s="8"/>
    </row>
    <row r="110" spans="2:10" x14ac:dyDescent="0.25">
      <c r="B110" s="8" t="s">
        <v>93</v>
      </c>
      <c r="C110" s="8"/>
      <c r="D110" s="8"/>
      <c r="E110" s="8"/>
      <c r="F110" s="8"/>
      <c r="G110" s="8" t="e">
        <f>IF('OMP Template'!#REF!=Sheet2!B110,"Medium",G111)</f>
        <v>#REF!</v>
      </c>
      <c r="H110" s="8" t="s">
        <v>100</v>
      </c>
      <c r="I110" s="8"/>
      <c r="J110" s="8"/>
    </row>
    <row r="111" spans="2:10" x14ac:dyDescent="0.25">
      <c r="B111" s="8" t="s">
        <v>94</v>
      </c>
      <c r="C111" s="8"/>
      <c r="D111" s="8"/>
      <c r="E111" s="8"/>
      <c r="F111" s="8"/>
      <c r="G111" s="8" t="e">
        <f>IF('OMP Template'!#REF!=Sheet2!B111,"High",G112)</f>
        <v>#REF!</v>
      </c>
      <c r="H111" s="8" t="s">
        <v>102</v>
      </c>
      <c r="I111" s="8"/>
      <c r="J111" s="8"/>
    </row>
    <row r="112" spans="2:10" x14ac:dyDescent="0.25">
      <c r="B112" s="8"/>
      <c r="C112" s="8"/>
      <c r="D112" s="8"/>
      <c r="E112" s="8"/>
      <c r="F112" s="8"/>
      <c r="G112" s="8"/>
      <c r="H112" s="8"/>
      <c r="I112" s="8"/>
      <c r="J112" s="8"/>
    </row>
    <row r="113" spans="2:10" x14ac:dyDescent="0.25">
      <c r="B113" s="13" t="s">
        <v>124</v>
      </c>
      <c r="C113" s="8"/>
      <c r="D113" s="8"/>
      <c r="E113" s="8"/>
      <c r="F113" s="8"/>
      <c r="G113" s="8" t="e">
        <f>IF('OMP Template'!#REF!=Sheet2!B113,"Low",G114)</f>
        <v>#REF!</v>
      </c>
      <c r="H113" s="8" t="s">
        <v>98</v>
      </c>
      <c r="I113" s="8"/>
      <c r="J113" s="8"/>
    </row>
    <row r="114" spans="2:10" x14ac:dyDescent="0.25">
      <c r="B114" s="13" t="s">
        <v>125</v>
      </c>
      <c r="C114" s="8"/>
      <c r="D114" s="8"/>
      <c r="E114" s="8"/>
      <c r="F114" s="8"/>
      <c r="G114" s="8" t="e">
        <f>IF('OMP Template'!#REF!=Sheet2!B114,"Low",G115)</f>
        <v>#REF!</v>
      </c>
      <c r="H114" s="8" t="s">
        <v>98</v>
      </c>
      <c r="I114" s="8"/>
      <c r="J114" s="8"/>
    </row>
    <row r="115" spans="2:10" x14ac:dyDescent="0.25">
      <c r="B115" s="13" t="s">
        <v>128</v>
      </c>
      <c r="C115" s="8"/>
      <c r="D115" s="8"/>
      <c r="E115" s="8"/>
      <c r="F115" s="8"/>
      <c r="G115" s="8" t="e">
        <f>IF('OMP Template'!#REF!=Sheet2!B115,"Medium",G116)</f>
        <v>#REF!</v>
      </c>
      <c r="H115" s="8" t="s">
        <v>100</v>
      </c>
      <c r="I115" s="8"/>
      <c r="J115" s="8"/>
    </row>
    <row r="116" spans="2:10" x14ac:dyDescent="0.25">
      <c r="B116" s="13" t="s">
        <v>127</v>
      </c>
      <c r="C116" s="8"/>
      <c r="D116" s="8"/>
      <c r="E116" s="8"/>
      <c r="F116" s="8"/>
      <c r="G116" s="8" t="e">
        <f>IF('OMP Template'!#REF!=Sheet2!B116,"Medium",G117)</f>
        <v>#REF!</v>
      </c>
      <c r="H116" s="8" t="s">
        <v>100</v>
      </c>
      <c r="I116" s="8"/>
      <c r="J116" s="8"/>
    </row>
    <row r="117" spans="2:10" x14ac:dyDescent="0.25">
      <c r="B117" s="13" t="s">
        <v>126</v>
      </c>
      <c r="C117" s="8"/>
      <c r="D117" s="8"/>
      <c r="E117" s="8"/>
      <c r="F117" s="8"/>
      <c r="G117" s="8" t="e">
        <f>IF('OMP Template'!#REF!=Sheet2!B117,"High",G118)</f>
        <v>#REF!</v>
      </c>
      <c r="H117" s="8" t="s">
        <v>102</v>
      </c>
      <c r="I117" s="8"/>
      <c r="J117" s="8"/>
    </row>
    <row r="118" spans="2:10" x14ac:dyDescent="0.25">
      <c r="B118" s="13" t="s">
        <v>129</v>
      </c>
      <c r="C118" s="8"/>
      <c r="D118" s="8"/>
      <c r="E118" s="8"/>
      <c r="F118" s="8"/>
      <c r="G118" s="8" t="e">
        <f>IF('OMP Template'!#REF!=Sheet2!B118,"High",G119)</f>
        <v>#REF!</v>
      </c>
      <c r="H118" s="8" t="s">
        <v>102</v>
      </c>
      <c r="I118" s="8"/>
      <c r="J118" s="8"/>
    </row>
    <row r="119" spans="2:10" x14ac:dyDescent="0.25">
      <c r="B119" s="3"/>
      <c r="C119" s="3"/>
      <c r="D119" s="3"/>
      <c r="E119" s="3"/>
      <c r="F119" s="3"/>
      <c r="G119" s="3"/>
      <c r="H119" s="3"/>
      <c r="I119" s="3"/>
      <c r="J119" s="3"/>
    </row>
    <row r="120" spans="2:10" x14ac:dyDescent="0.25">
      <c r="B120" s="13" t="s">
        <v>130</v>
      </c>
      <c r="C120" s="3"/>
      <c r="D120" s="3"/>
      <c r="E120" s="3"/>
      <c r="F120" s="3"/>
      <c r="G120" s="3" t="str">
        <f>IF('OMP Template'!D66=Sheet2!B120,"None",G121)</f>
        <v>None</v>
      </c>
      <c r="H120" s="8" t="s">
        <v>98</v>
      </c>
      <c r="I120" s="3"/>
      <c r="J120" s="3"/>
    </row>
    <row r="121" spans="2:10" ht="15" customHeight="1" x14ac:dyDescent="0.25">
      <c r="B121" s="11" t="s">
        <v>131</v>
      </c>
      <c r="C121" s="3"/>
      <c r="D121" s="3"/>
      <c r="E121" s="3"/>
      <c r="F121" s="3"/>
      <c r="G121" s="3">
        <f>IF('OMP Template'!D66=Sheet2!B121,"High",G122)</f>
        <v>0</v>
      </c>
      <c r="H121" s="8" t="s">
        <v>102</v>
      </c>
      <c r="I121" s="3"/>
      <c r="J121" s="3"/>
    </row>
    <row r="122" spans="2:10" x14ac:dyDescent="0.25">
      <c r="B122" s="12"/>
      <c r="C122" s="3"/>
      <c r="D122" s="3"/>
      <c r="E122" s="3"/>
      <c r="F122" s="3"/>
      <c r="G122" s="3"/>
      <c r="H122" s="3"/>
      <c r="I122" s="3"/>
      <c r="J122" s="3"/>
    </row>
    <row r="123" spans="2:10" x14ac:dyDescent="0.25">
      <c r="B123" s="13" t="s">
        <v>130</v>
      </c>
      <c r="C123" s="3"/>
      <c r="D123" s="3"/>
      <c r="E123" s="3"/>
      <c r="F123" s="3"/>
      <c r="G123" s="3" t="e">
        <f>IF('OMP Template'!#REF!=Sheet2!B123,"None",G124)</f>
        <v>#REF!</v>
      </c>
      <c r="H123" s="3"/>
      <c r="I123" s="3"/>
      <c r="J123" s="3"/>
    </row>
    <row r="124" spans="2:10" x14ac:dyDescent="0.25">
      <c r="B124" s="11" t="s">
        <v>131</v>
      </c>
      <c r="C124" s="3"/>
      <c r="D124" s="3"/>
      <c r="E124" s="3"/>
      <c r="F124" s="3"/>
      <c r="G124" s="3" t="e">
        <f>IF('OMP Template'!#REF!=Sheet2!B124,"High",G125)</f>
        <v>#REF!</v>
      </c>
      <c r="H124" s="3"/>
      <c r="I124" s="3"/>
      <c r="J124" s="3"/>
    </row>
    <row r="125" spans="2:10" x14ac:dyDescent="0.25">
      <c r="B125" s="3"/>
      <c r="C125" s="3"/>
      <c r="D125" s="3"/>
      <c r="E125" s="3"/>
      <c r="F125" s="3"/>
      <c r="G125" s="3"/>
      <c r="H125" s="3"/>
      <c r="I125" s="3"/>
      <c r="J125" s="3"/>
    </row>
    <row r="126" spans="2:10" x14ac:dyDescent="0.25">
      <c r="B126" s="3" t="s">
        <v>134</v>
      </c>
      <c r="C126" s="3"/>
      <c r="D126" s="3"/>
      <c r="E126" s="3"/>
      <c r="F126" s="3"/>
      <c r="G126" s="3" t="str">
        <f>IF('OMP Template'!D63=Sheet2!B126,"Low",G127)</f>
        <v>Low</v>
      </c>
      <c r="H126" s="3"/>
      <c r="I126" s="3"/>
      <c r="J126" s="3"/>
    </row>
    <row r="127" spans="2:10" x14ac:dyDescent="0.25">
      <c r="B127" s="3" t="s">
        <v>139</v>
      </c>
      <c r="C127" s="3"/>
      <c r="D127" s="3"/>
      <c r="E127" s="3"/>
      <c r="F127" s="3"/>
      <c r="G127" s="3">
        <f>IF('OMP Template'!D63=Sheet2!B127,"Low",G128)</f>
        <v>0</v>
      </c>
      <c r="H127" s="3"/>
      <c r="I127" s="3"/>
      <c r="J127" s="3"/>
    </row>
    <row r="128" spans="2:10" x14ac:dyDescent="0.25">
      <c r="B128" s="3" t="s">
        <v>135</v>
      </c>
      <c r="C128" s="3"/>
      <c r="D128" s="3"/>
      <c r="E128" s="3"/>
      <c r="F128" s="3"/>
      <c r="G128" s="3">
        <f>IF('OMP Template'!D63=Sheet2!B128,"Low",G129)</f>
        <v>0</v>
      </c>
      <c r="H128" s="3"/>
      <c r="I128" s="3"/>
      <c r="J128" s="3"/>
    </row>
    <row r="129" spans="2:10" x14ac:dyDescent="0.25">
      <c r="B129" s="3" t="s">
        <v>136</v>
      </c>
      <c r="C129" s="3"/>
      <c r="D129" s="3"/>
      <c r="E129" s="3"/>
      <c r="F129" s="3"/>
      <c r="G129" s="3">
        <f>IF('OMP Template'!D63=Sheet2!B129,"Medium",G130)</f>
        <v>0</v>
      </c>
      <c r="H129" s="3"/>
      <c r="I129" s="3"/>
      <c r="J129" s="3"/>
    </row>
    <row r="130" spans="2:10" x14ac:dyDescent="0.25">
      <c r="B130" s="3" t="s">
        <v>137</v>
      </c>
      <c r="C130" s="3"/>
      <c r="D130" s="3"/>
      <c r="E130" s="3"/>
      <c r="F130" s="3"/>
      <c r="G130" s="3">
        <f>IF('OMP Template'!D63=Sheet2!B130,"Medium",G131)</f>
        <v>0</v>
      </c>
      <c r="H130" s="3"/>
      <c r="I130" s="3"/>
      <c r="J130" s="3"/>
    </row>
    <row r="131" spans="2:10" x14ac:dyDescent="0.25">
      <c r="B131" s="3" t="s">
        <v>138</v>
      </c>
      <c r="C131" s="3"/>
      <c r="D131" s="3"/>
      <c r="E131" s="3"/>
      <c r="F131" s="3"/>
      <c r="G131" s="3">
        <f>IF('OMP Template'!D63=Sheet2!B131,"High",G132)</f>
        <v>0</v>
      </c>
      <c r="H131" s="3"/>
      <c r="I131" s="3"/>
      <c r="J131" s="3"/>
    </row>
    <row r="132" spans="2:10" x14ac:dyDescent="0.25">
      <c r="B132" s="3" t="s">
        <v>140</v>
      </c>
      <c r="C132" s="3"/>
      <c r="D132" s="3"/>
      <c r="E132" s="3"/>
      <c r="F132" s="3"/>
      <c r="G132" s="3">
        <f>IF('OMP Template'!D63=Sheet2!B132,"High",G133)</f>
        <v>0</v>
      </c>
      <c r="H132" s="3"/>
      <c r="I132" s="3"/>
      <c r="J132" s="3"/>
    </row>
    <row r="133" spans="2:10" x14ac:dyDescent="0.25">
      <c r="B133" s="3"/>
      <c r="C133" s="3"/>
      <c r="D133" s="3"/>
      <c r="E133" s="3"/>
      <c r="F133" s="3"/>
      <c r="G133" s="3"/>
      <c r="H133" s="3"/>
      <c r="I133" s="3"/>
      <c r="J133" s="3"/>
    </row>
    <row r="134" spans="2:10" x14ac:dyDescent="0.25">
      <c r="B134" s="3" t="s">
        <v>134</v>
      </c>
      <c r="C134" s="3"/>
      <c r="D134" s="3"/>
      <c r="E134" s="3"/>
      <c r="F134" s="3"/>
      <c r="G134" s="3" t="e">
        <f>IF('OMP Template'!#REF!=Sheet2!B134,"Low",G135)</f>
        <v>#REF!</v>
      </c>
      <c r="H134" s="3"/>
      <c r="I134" s="3"/>
      <c r="J134" s="3"/>
    </row>
    <row r="135" spans="2:10" x14ac:dyDescent="0.25">
      <c r="B135" s="3" t="s">
        <v>139</v>
      </c>
      <c r="C135" s="3"/>
      <c r="D135" s="3"/>
      <c r="E135" s="3"/>
      <c r="F135" s="3"/>
      <c r="G135" s="3" t="e">
        <f>IF('OMP Template'!#REF!=Sheet2!B135,"Low",G136)</f>
        <v>#REF!</v>
      </c>
      <c r="H135" s="3"/>
      <c r="I135" s="3"/>
      <c r="J135" s="3"/>
    </row>
    <row r="136" spans="2:10" x14ac:dyDescent="0.25">
      <c r="B136" s="3" t="s">
        <v>135</v>
      </c>
      <c r="C136" s="3"/>
      <c r="D136" s="3"/>
      <c r="E136" s="3"/>
      <c r="F136" s="3"/>
      <c r="G136" s="3" t="e">
        <f>IF('OMP Template'!#REF!=Sheet2!B136,"Low",G137)</f>
        <v>#REF!</v>
      </c>
      <c r="H136" s="3"/>
      <c r="I136" s="3"/>
      <c r="J136" s="3"/>
    </row>
    <row r="137" spans="2:10" x14ac:dyDescent="0.25">
      <c r="B137" s="3" t="s">
        <v>136</v>
      </c>
      <c r="C137" s="3"/>
      <c r="D137" s="3"/>
      <c r="E137" s="3"/>
      <c r="F137" s="3"/>
      <c r="G137" s="3" t="e">
        <f>IF('OMP Template'!#REF!=Sheet2!B137,"Medium",G138)</f>
        <v>#REF!</v>
      </c>
      <c r="H137" s="3"/>
      <c r="I137" s="3"/>
      <c r="J137" s="3"/>
    </row>
    <row r="138" spans="2:10" x14ac:dyDescent="0.25">
      <c r="B138" s="3" t="s">
        <v>137</v>
      </c>
      <c r="C138" s="3"/>
      <c r="D138" s="3"/>
      <c r="E138" s="3"/>
      <c r="F138" s="3"/>
      <c r="G138" s="3" t="e">
        <f>IF('OMP Template'!#REF!=Sheet2!B138,"Medium",G139)</f>
        <v>#REF!</v>
      </c>
      <c r="H138" s="3"/>
      <c r="I138" s="3"/>
      <c r="J138" s="3"/>
    </row>
    <row r="139" spans="2:10" x14ac:dyDescent="0.25">
      <c r="B139" s="3" t="s">
        <v>138</v>
      </c>
      <c r="C139" s="3"/>
      <c r="D139" s="3"/>
      <c r="E139" s="3"/>
      <c r="F139" s="3"/>
      <c r="G139" s="3" t="e">
        <f>IF('OMP Template'!#REF!=Sheet2!B139,"High",G140)</f>
        <v>#REF!</v>
      </c>
      <c r="H139" s="3"/>
      <c r="I139" s="3"/>
      <c r="J139" s="3"/>
    </row>
    <row r="140" spans="2:10" x14ac:dyDescent="0.25">
      <c r="B140" s="3" t="s">
        <v>140</v>
      </c>
      <c r="C140" s="3"/>
      <c r="D140" s="3"/>
      <c r="E140" s="3"/>
      <c r="F140" s="3"/>
      <c r="G140" s="3" t="e">
        <f>IF('OMP Template'!#REF!=Sheet2!B140,"High",G141)</f>
        <v>#REF!</v>
      </c>
      <c r="H140" s="3"/>
      <c r="I140" s="3"/>
      <c r="J140" s="3"/>
    </row>
    <row r="141" spans="2:10" x14ac:dyDescent="0.25">
      <c r="B141" s="3"/>
      <c r="C141" s="3"/>
      <c r="D141" s="3"/>
      <c r="E141" s="3"/>
      <c r="F141" s="3"/>
      <c r="G141" s="3"/>
      <c r="H141" s="3"/>
      <c r="I141" s="3"/>
      <c r="J141" s="3"/>
    </row>
    <row r="142" spans="2:10" x14ac:dyDescent="0.25">
      <c r="B142" s="3"/>
      <c r="C142" s="3"/>
      <c r="D142" s="3"/>
      <c r="E142" s="3"/>
      <c r="F142" s="3"/>
      <c r="G142" s="3"/>
      <c r="H142" s="3"/>
      <c r="I142" s="3"/>
      <c r="J142" s="3"/>
    </row>
    <row r="143" spans="2:10" x14ac:dyDescent="0.25">
      <c r="B143" s="3"/>
      <c r="C143" s="3"/>
      <c r="D143" s="3"/>
      <c r="E143" s="3"/>
      <c r="F143" s="3"/>
      <c r="G143" s="3"/>
      <c r="H143" s="3"/>
      <c r="I143" s="3"/>
      <c r="J143" s="3"/>
    </row>
    <row r="144" spans="2:10" x14ac:dyDescent="0.25">
      <c r="B144" s="3"/>
      <c r="C144" s="3"/>
      <c r="D144" s="3"/>
      <c r="E144" s="3"/>
      <c r="F144" s="3"/>
      <c r="G144" s="3"/>
      <c r="H144" s="3"/>
      <c r="I144" s="3"/>
      <c r="J144" s="3"/>
    </row>
    <row r="145" spans="2:10" x14ac:dyDescent="0.25">
      <c r="B145" s="3"/>
      <c r="C145" s="3"/>
      <c r="D145" s="3"/>
      <c r="E145" s="3"/>
      <c r="F145" s="3"/>
      <c r="G145" s="3"/>
      <c r="H145" s="3"/>
      <c r="I145" s="3"/>
      <c r="J145" s="3"/>
    </row>
    <row r="146" spans="2:10" x14ac:dyDescent="0.25">
      <c r="B146" s="3"/>
      <c r="C146" s="3"/>
      <c r="D146" s="3"/>
      <c r="E146" s="3"/>
      <c r="F146" s="3"/>
      <c r="G146" s="3"/>
      <c r="H146" s="3"/>
      <c r="I146" s="3"/>
      <c r="J146" s="3"/>
    </row>
    <row r="147" spans="2:10" x14ac:dyDescent="0.25">
      <c r="B147" s="3"/>
      <c r="C147" s="3"/>
      <c r="D147" s="3"/>
      <c r="E147" s="3"/>
      <c r="F147" s="3"/>
      <c r="G147" s="3"/>
      <c r="H147" s="3"/>
      <c r="I147" s="3"/>
      <c r="J147" s="3"/>
    </row>
  </sheetData>
  <dataConsolidate/>
  <mergeCells count="65">
    <mergeCell ref="M3:M4"/>
    <mergeCell ref="M5:M8"/>
    <mergeCell ref="T6:U7"/>
    <mergeCell ref="P8:S8"/>
    <mergeCell ref="T8:U8"/>
    <mergeCell ref="T3:U4"/>
    <mergeCell ref="P3:S4"/>
    <mergeCell ref="N3:O4"/>
    <mergeCell ref="P6:S7"/>
    <mergeCell ref="N6:O8"/>
    <mergeCell ref="T5:U5"/>
    <mergeCell ref="P5:S5"/>
    <mergeCell ref="N5:O5"/>
    <mergeCell ref="N11:O11"/>
    <mergeCell ref="T16:U16"/>
    <mergeCell ref="P16:S16"/>
    <mergeCell ref="T15:U15"/>
    <mergeCell ref="P18:S19"/>
    <mergeCell ref="N21:O21"/>
    <mergeCell ref="P21:S21"/>
    <mergeCell ref="T21:U21"/>
    <mergeCell ref="M34:S34"/>
    <mergeCell ref="T20:U20"/>
    <mergeCell ref="P20:S20"/>
    <mergeCell ref="N20:O20"/>
    <mergeCell ref="M28:R28"/>
    <mergeCell ref="S28:T28"/>
    <mergeCell ref="M9:M19"/>
    <mergeCell ref="N9:O10"/>
    <mergeCell ref="P9:S9"/>
    <mergeCell ref="T9:U9"/>
    <mergeCell ref="P10:S10"/>
    <mergeCell ref="T10:U10"/>
    <mergeCell ref="T17:U17"/>
    <mergeCell ref="P11:S11"/>
    <mergeCell ref="T11:U11"/>
    <mergeCell ref="N12:O14"/>
    <mergeCell ref="P12:S14"/>
    <mergeCell ref="T12:U14"/>
    <mergeCell ref="P17:S17"/>
    <mergeCell ref="P15:S15"/>
    <mergeCell ref="N15:O19"/>
    <mergeCell ref="T18:U19"/>
    <mergeCell ref="M35:Q36"/>
    <mergeCell ref="R35:S36"/>
    <mergeCell ref="M24:T24"/>
    <mergeCell ref="M25:R26"/>
    <mergeCell ref="S25:T26"/>
    <mergeCell ref="M29:R29"/>
    <mergeCell ref="S29:T29"/>
    <mergeCell ref="M30:R30"/>
    <mergeCell ref="S30:T30"/>
    <mergeCell ref="M43:Q43"/>
    <mergeCell ref="R43:S43"/>
    <mergeCell ref="M45:Q45"/>
    <mergeCell ref="R45:S45"/>
    <mergeCell ref="M37:Q37"/>
    <mergeCell ref="R37:S37"/>
    <mergeCell ref="M38:Q38"/>
    <mergeCell ref="R38:S38"/>
    <mergeCell ref="M39:P42"/>
    <mergeCell ref="R39:S39"/>
    <mergeCell ref="R40:S40"/>
    <mergeCell ref="R41:S41"/>
    <mergeCell ref="R42:S42"/>
  </mergeCells>
  <dataValidations disablePrompts="1" count="1">
    <dataValidation type="list" allowBlank="1" showInputMessage="1" showErrorMessage="1" sqref="D4">
      <formula1>$B$9:$B$10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3:O38"/>
  <sheetViews>
    <sheetView workbookViewId="0">
      <selection activeCell="R12" sqref="R11:R12"/>
    </sheetView>
  </sheetViews>
  <sheetFormatPr defaultRowHeight="15" x14ac:dyDescent="0.25"/>
  <sheetData>
    <row r="3" spans="2:15" x14ac:dyDescent="0.25">
      <c r="B3" s="94"/>
      <c r="C3" s="94"/>
      <c r="D3" s="94"/>
      <c r="E3" s="94"/>
      <c r="F3" s="94"/>
      <c r="G3" s="94"/>
      <c r="H3" s="94"/>
      <c r="I3" s="94"/>
      <c r="J3" s="94"/>
      <c r="K3" s="94"/>
      <c r="L3" s="94"/>
      <c r="M3" s="94"/>
      <c r="N3" s="94"/>
      <c r="O3" s="94"/>
    </row>
    <row r="4" spans="2:15" x14ac:dyDescent="0.25">
      <c r="B4" s="94"/>
      <c r="C4" s="94"/>
      <c r="D4" s="94"/>
      <c r="E4" s="94"/>
      <c r="F4" s="94"/>
      <c r="G4" s="94"/>
      <c r="H4" s="94"/>
      <c r="I4" s="94"/>
      <c r="J4" s="94"/>
      <c r="K4" s="94"/>
      <c r="L4" s="94"/>
      <c r="M4" s="94"/>
      <c r="N4" s="94"/>
      <c r="O4" s="94"/>
    </row>
    <row r="5" spans="2:15" x14ac:dyDescent="0.25">
      <c r="B5" s="94"/>
      <c r="C5" s="94"/>
      <c r="D5" s="94"/>
      <c r="E5" s="94"/>
      <c r="F5" s="94"/>
      <c r="G5" s="94"/>
      <c r="H5" s="94"/>
      <c r="I5" s="94"/>
      <c r="J5" s="94"/>
      <c r="K5" s="94"/>
      <c r="L5" s="94"/>
      <c r="M5" s="94"/>
      <c r="N5" s="94"/>
      <c r="O5" s="94"/>
    </row>
    <row r="6" spans="2:15" x14ac:dyDescent="0.25">
      <c r="B6" s="94"/>
      <c r="C6" s="94"/>
      <c r="D6" s="94"/>
      <c r="E6" s="94"/>
      <c r="F6" s="94"/>
      <c r="G6" s="94"/>
      <c r="H6" s="94"/>
      <c r="I6" s="94"/>
      <c r="J6" s="94"/>
      <c r="K6" s="94"/>
      <c r="L6" s="94"/>
      <c r="M6" s="94"/>
      <c r="N6" s="94"/>
      <c r="O6" s="94"/>
    </row>
    <row r="7" spans="2:15" x14ac:dyDescent="0.25">
      <c r="B7" s="94"/>
      <c r="C7" s="94"/>
      <c r="D7" s="94"/>
      <c r="E7" s="94"/>
      <c r="F7" s="94"/>
      <c r="G7" s="94"/>
      <c r="H7" s="94"/>
      <c r="I7" s="94"/>
      <c r="J7" s="94"/>
      <c r="K7" s="94"/>
      <c r="L7" s="94"/>
      <c r="M7" s="94"/>
      <c r="N7" s="94"/>
      <c r="O7" s="94"/>
    </row>
    <row r="8" spans="2:15" x14ac:dyDescent="0.25">
      <c r="B8" s="94"/>
      <c r="C8" s="94"/>
      <c r="D8" s="94"/>
      <c r="E8" s="94"/>
      <c r="F8" s="94"/>
      <c r="G8" s="94"/>
      <c r="H8" s="94"/>
      <c r="I8" s="94"/>
      <c r="J8" s="94"/>
      <c r="K8" s="94"/>
      <c r="L8" s="94"/>
      <c r="M8" s="94"/>
      <c r="N8" s="94"/>
      <c r="O8" s="94"/>
    </row>
    <row r="9" spans="2:15" x14ac:dyDescent="0.25">
      <c r="B9" s="94"/>
      <c r="C9" s="94"/>
      <c r="D9" s="94"/>
      <c r="E9" s="94"/>
      <c r="F9" s="94"/>
      <c r="G9" s="94"/>
      <c r="H9" s="94"/>
      <c r="I9" s="94"/>
      <c r="J9" s="94"/>
      <c r="K9" s="94"/>
      <c r="L9" s="94"/>
      <c r="M9" s="94"/>
      <c r="N9" s="94"/>
      <c r="O9" s="94"/>
    </row>
    <row r="10" spans="2:15" x14ac:dyDescent="0.25">
      <c r="B10" s="94"/>
      <c r="C10" s="94"/>
      <c r="D10" s="94"/>
      <c r="E10" s="94"/>
      <c r="F10" s="94"/>
      <c r="G10" s="94"/>
      <c r="H10" s="94"/>
      <c r="I10" s="94"/>
      <c r="J10" s="94"/>
      <c r="K10" s="94"/>
      <c r="L10" s="94"/>
      <c r="M10" s="94"/>
      <c r="N10" s="94"/>
      <c r="O10" s="94"/>
    </row>
    <row r="11" spans="2:15" x14ac:dyDescent="0.25">
      <c r="B11" s="94"/>
      <c r="C11" s="94"/>
      <c r="D11" s="94"/>
      <c r="E11" s="94"/>
      <c r="F11" s="94"/>
      <c r="G11" s="94"/>
      <c r="H11" s="94"/>
      <c r="I11" s="94"/>
      <c r="J11" s="94"/>
      <c r="K11" s="94"/>
      <c r="L11" s="94"/>
      <c r="M11" s="94"/>
      <c r="N11" s="94"/>
      <c r="O11" s="94"/>
    </row>
    <row r="12" spans="2:15" x14ac:dyDescent="0.25">
      <c r="B12" s="94"/>
      <c r="C12" s="94"/>
      <c r="D12" s="94"/>
      <c r="E12" s="94"/>
      <c r="F12" s="94"/>
      <c r="G12" s="94"/>
      <c r="H12" s="94"/>
      <c r="I12" s="94"/>
      <c r="J12" s="94"/>
      <c r="K12" s="94"/>
      <c r="L12" s="94"/>
      <c r="M12" s="94"/>
      <c r="N12" s="94"/>
      <c r="O12" s="94"/>
    </row>
    <row r="13" spans="2:15" x14ac:dyDescent="0.25">
      <c r="B13" s="94"/>
      <c r="C13" s="94"/>
      <c r="D13" s="94"/>
      <c r="E13" s="94"/>
      <c r="F13" s="94"/>
      <c r="G13" s="94"/>
      <c r="H13" s="94"/>
      <c r="I13" s="94"/>
      <c r="J13" s="94"/>
      <c r="K13" s="94"/>
      <c r="L13" s="94"/>
      <c r="M13" s="94"/>
      <c r="N13" s="94"/>
      <c r="O13" s="94"/>
    </row>
    <row r="14" spans="2:15" x14ac:dyDescent="0.25">
      <c r="B14" s="94"/>
      <c r="C14" s="94"/>
      <c r="D14" s="94"/>
      <c r="E14" s="94"/>
      <c r="F14" s="94"/>
      <c r="G14" s="94"/>
      <c r="H14" s="94"/>
      <c r="I14" s="94"/>
      <c r="J14" s="94"/>
      <c r="K14" s="94"/>
      <c r="L14" s="94"/>
      <c r="M14" s="94"/>
      <c r="N14" s="94"/>
      <c r="O14" s="94"/>
    </row>
    <row r="15" spans="2:15" x14ac:dyDescent="0.25">
      <c r="B15" s="94"/>
      <c r="C15" s="94"/>
      <c r="D15" s="94"/>
      <c r="E15" s="94"/>
      <c r="F15" s="94"/>
      <c r="G15" s="94"/>
      <c r="H15" s="94"/>
      <c r="I15" s="94"/>
      <c r="J15" s="94"/>
      <c r="K15" s="94"/>
      <c r="L15" s="94"/>
      <c r="M15" s="94"/>
      <c r="N15" s="94"/>
      <c r="O15" s="94"/>
    </row>
    <row r="16" spans="2:15" x14ac:dyDescent="0.25">
      <c r="B16" s="94"/>
      <c r="C16" s="94"/>
      <c r="D16" s="94"/>
      <c r="E16" s="94"/>
      <c r="F16" s="94"/>
      <c r="G16" s="94"/>
      <c r="H16" s="94"/>
      <c r="I16" s="94"/>
      <c r="J16" s="94"/>
      <c r="K16" s="94"/>
      <c r="L16" s="94"/>
      <c r="M16" s="94"/>
      <c r="N16" s="94"/>
      <c r="O16" s="94"/>
    </row>
    <row r="17" spans="2:15" x14ac:dyDescent="0.25">
      <c r="B17" s="94"/>
      <c r="C17" s="94"/>
      <c r="D17" s="94"/>
      <c r="E17" s="94"/>
      <c r="F17" s="94"/>
      <c r="G17" s="94"/>
      <c r="H17" s="94"/>
      <c r="I17" s="94"/>
      <c r="J17" s="94"/>
      <c r="K17" s="94"/>
      <c r="L17" s="94"/>
      <c r="M17" s="94"/>
      <c r="N17" s="94"/>
      <c r="O17" s="94"/>
    </row>
    <row r="18" spans="2:15" x14ac:dyDescent="0.25">
      <c r="B18" s="94"/>
      <c r="C18" s="94"/>
      <c r="D18" s="94"/>
      <c r="E18" s="94"/>
      <c r="F18" s="94"/>
      <c r="G18" s="94"/>
      <c r="H18" s="94"/>
      <c r="I18" s="94"/>
      <c r="J18" s="94"/>
      <c r="K18" s="94"/>
      <c r="L18" s="94"/>
      <c r="M18" s="94"/>
      <c r="N18" s="94"/>
      <c r="O18" s="94"/>
    </row>
    <row r="19" spans="2:15" x14ac:dyDescent="0.25">
      <c r="B19" s="94"/>
      <c r="C19" s="94"/>
      <c r="D19" s="94"/>
      <c r="E19" s="94"/>
      <c r="F19" s="94"/>
      <c r="G19" s="94"/>
      <c r="H19" s="94"/>
      <c r="I19" s="94"/>
      <c r="J19" s="94"/>
      <c r="K19" s="94"/>
      <c r="L19" s="94"/>
      <c r="M19" s="94"/>
      <c r="N19" s="94"/>
      <c r="O19" s="94"/>
    </row>
    <row r="20" spans="2:15" x14ac:dyDescent="0.25">
      <c r="B20" s="94"/>
      <c r="C20" s="94"/>
      <c r="D20" s="94"/>
      <c r="E20" s="94"/>
      <c r="F20" s="94"/>
      <c r="G20" s="94"/>
      <c r="H20" s="94"/>
      <c r="I20" s="94"/>
      <c r="J20" s="94"/>
      <c r="K20" s="94"/>
      <c r="L20" s="94"/>
      <c r="M20" s="94"/>
      <c r="N20" s="94"/>
      <c r="O20" s="94"/>
    </row>
    <row r="21" spans="2:15" x14ac:dyDescent="0.25">
      <c r="B21" s="94"/>
      <c r="C21" s="94"/>
      <c r="D21" s="94"/>
      <c r="E21" s="94"/>
      <c r="F21" s="94"/>
      <c r="G21" s="94"/>
      <c r="H21" s="94"/>
      <c r="I21" s="94"/>
      <c r="J21" s="94"/>
      <c r="K21" s="94"/>
      <c r="L21" s="94"/>
      <c r="M21" s="94"/>
      <c r="N21" s="94"/>
      <c r="O21" s="94"/>
    </row>
    <row r="22" spans="2:15" x14ac:dyDescent="0.25">
      <c r="B22" s="94"/>
      <c r="C22" s="94"/>
      <c r="D22" s="94"/>
      <c r="E22" s="94"/>
      <c r="F22" s="94"/>
      <c r="G22" s="94"/>
      <c r="H22" s="94"/>
      <c r="I22" s="94"/>
      <c r="J22" s="94"/>
      <c r="K22" s="94"/>
      <c r="L22" s="94"/>
      <c r="M22" s="94"/>
      <c r="N22" s="94"/>
      <c r="O22" s="94"/>
    </row>
    <row r="23" spans="2:15" x14ac:dyDescent="0.25">
      <c r="B23" s="94"/>
      <c r="C23" s="94"/>
      <c r="D23" s="94"/>
      <c r="E23" s="94"/>
      <c r="F23" s="94"/>
      <c r="G23" s="94"/>
      <c r="H23" s="94"/>
      <c r="I23" s="94"/>
      <c r="J23" s="94"/>
      <c r="K23" s="94"/>
      <c r="L23" s="94"/>
      <c r="M23" s="94"/>
      <c r="N23" s="94"/>
      <c r="O23" s="94"/>
    </row>
    <row r="24" spans="2:15" x14ac:dyDescent="0.25">
      <c r="B24" s="94"/>
      <c r="C24" s="94"/>
      <c r="D24" s="94"/>
      <c r="E24" s="94"/>
      <c r="F24" s="94"/>
      <c r="G24" s="94"/>
      <c r="H24" s="94"/>
      <c r="I24" s="94"/>
      <c r="J24" s="94"/>
      <c r="K24" s="94"/>
      <c r="L24" s="94"/>
      <c r="M24" s="94"/>
      <c r="N24" s="94"/>
      <c r="O24" s="94"/>
    </row>
    <row r="25" spans="2:15" x14ac:dyDescent="0.25">
      <c r="B25" s="94"/>
      <c r="C25" s="94"/>
      <c r="D25" s="94"/>
      <c r="E25" s="94"/>
      <c r="F25" s="94"/>
      <c r="G25" s="94"/>
      <c r="H25" s="94"/>
      <c r="I25" s="94"/>
      <c r="J25" s="94"/>
      <c r="K25" s="94"/>
      <c r="L25" s="94"/>
      <c r="M25" s="94"/>
      <c r="N25" s="94"/>
      <c r="O25" s="94"/>
    </row>
    <row r="26" spans="2:15" x14ac:dyDescent="0.25">
      <c r="B26" s="94"/>
      <c r="C26" s="94"/>
      <c r="D26" s="94"/>
      <c r="E26" s="94"/>
      <c r="F26" s="94"/>
      <c r="G26" s="94"/>
      <c r="H26" s="94"/>
      <c r="I26" s="94"/>
      <c r="J26" s="94"/>
      <c r="K26" s="94"/>
      <c r="L26" s="94"/>
      <c r="M26" s="94"/>
      <c r="N26" s="94"/>
      <c r="O26" s="94"/>
    </row>
    <row r="27" spans="2:15" x14ac:dyDescent="0.25">
      <c r="B27" s="94"/>
      <c r="C27" s="94"/>
      <c r="D27" s="94"/>
      <c r="E27" s="94"/>
      <c r="F27" s="94"/>
      <c r="G27" s="94"/>
      <c r="H27" s="94"/>
      <c r="I27" s="94"/>
      <c r="J27" s="94"/>
      <c r="K27" s="94"/>
      <c r="L27" s="94"/>
      <c r="M27" s="94"/>
      <c r="N27" s="94"/>
      <c r="O27" s="94"/>
    </row>
    <row r="28" spans="2:15" x14ac:dyDescent="0.25">
      <c r="B28" s="94"/>
      <c r="C28" s="94"/>
      <c r="D28" s="94"/>
      <c r="E28" s="94"/>
      <c r="F28" s="94"/>
      <c r="G28" s="94"/>
      <c r="H28" s="94"/>
      <c r="I28" s="94"/>
      <c r="J28" s="94"/>
      <c r="K28" s="94"/>
      <c r="L28" s="94"/>
      <c r="M28" s="94"/>
      <c r="N28" s="94"/>
      <c r="O28" s="94"/>
    </row>
    <row r="29" spans="2:15" x14ac:dyDescent="0.25">
      <c r="B29" s="94"/>
      <c r="C29" s="94"/>
      <c r="D29" s="94"/>
      <c r="E29" s="94"/>
      <c r="F29" s="94"/>
      <c r="G29" s="94"/>
      <c r="H29" s="94"/>
      <c r="I29" s="94"/>
      <c r="J29" s="94"/>
      <c r="K29" s="94"/>
      <c r="L29" s="94"/>
      <c r="M29" s="94"/>
      <c r="N29" s="94"/>
      <c r="O29" s="94"/>
    </row>
    <row r="30" spans="2:15" x14ac:dyDescent="0.25">
      <c r="B30" s="94"/>
      <c r="C30" s="94"/>
      <c r="D30" s="94"/>
      <c r="E30" s="94"/>
      <c r="F30" s="94"/>
      <c r="G30" s="94"/>
      <c r="H30" s="94"/>
      <c r="I30" s="94"/>
      <c r="J30" s="94"/>
      <c r="K30" s="94"/>
      <c r="L30" s="94"/>
      <c r="M30" s="94"/>
      <c r="N30" s="94"/>
      <c r="O30" s="94"/>
    </row>
    <row r="31" spans="2:15" x14ac:dyDescent="0.25">
      <c r="B31" s="90"/>
      <c r="C31" s="90"/>
      <c r="D31" s="90"/>
      <c r="E31" s="90"/>
      <c r="F31" s="90"/>
      <c r="G31" s="90"/>
      <c r="H31" s="90"/>
      <c r="I31" s="90"/>
      <c r="J31" s="90"/>
      <c r="K31" s="90"/>
      <c r="L31" s="90"/>
      <c r="M31" s="90"/>
      <c r="N31" s="90"/>
      <c r="O31" s="90"/>
    </row>
    <row r="32" spans="2:15" x14ac:dyDescent="0.25">
      <c r="B32" s="90"/>
      <c r="C32" s="90"/>
      <c r="D32" s="90"/>
      <c r="E32" s="90"/>
      <c r="F32" s="90"/>
      <c r="G32" s="90"/>
      <c r="H32" s="90"/>
      <c r="I32" s="90"/>
      <c r="J32" s="90"/>
      <c r="K32" s="90"/>
      <c r="L32" s="90"/>
      <c r="M32" s="90"/>
      <c r="N32" s="90"/>
      <c r="O32" s="90"/>
    </row>
    <row r="33" spans="2:15" x14ac:dyDescent="0.25">
      <c r="B33" s="90"/>
      <c r="C33" s="90"/>
      <c r="D33" s="90"/>
      <c r="E33" s="90"/>
      <c r="F33" s="90"/>
      <c r="G33" s="90"/>
      <c r="H33" s="90"/>
      <c r="I33" s="90"/>
      <c r="J33" s="90"/>
      <c r="K33" s="90"/>
      <c r="L33" s="90"/>
      <c r="M33" s="90"/>
      <c r="N33" s="90"/>
      <c r="O33" s="90"/>
    </row>
    <row r="34" spans="2:15" x14ac:dyDescent="0.25">
      <c r="B34" s="90"/>
      <c r="C34" s="90"/>
      <c r="D34" s="90"/>
      <c r="E34" s="90"/>
      <c r="F34" s="90"/>
      <c r="G34" s="90"/>
      <c r="H34" s="90"/>
      <c r="I34" s="90"/>
      <c r="J34" s="90"/>
      <c r="K34" s="90"/>
      <c r="L34" s="90"/>
      <c r="M34" s="90"/>
      <c r="N34" s="90"/>
      <c r="O34" s="90"/>
    </row>
    <row r="35" spans="2:15" x14ac:dyDescent="0.25">
      <c r="B35" s="90"/>
      <c r="C35" s="90"/>
      <c r="D35" s="90"/>
      <c r="E35" s="90"/>
      <c r="F35" s="90"/>
      <c r="G35" s="90"/>
      <c r="H35" s="90"/>
      <c r="I35" s="90"/>
      <c r="J35" s="90"/>
      <c r="K35" s="90"/>
      <c r="L35" s="90"/>
      <c r="M35" s="90"/>
      <c r="N35" s="90"/>
      <c r="O35" s="90"/>
    </row>
    <row r="36" spans="2:15" x14ac:dyDescent="0.25">
      <c r="B36" s="90"/>
      <c r="C36" s="90"/>
      <c r="D36" s="90"/>
      <c r="E36" s="90"/>
      <c r="F36" s="90"/>
      <c r="G36" s="90"/>
      <c r="H36" s="90"/>
      <c r="I36" s="90"/>
      <c r="J36" s="90"/>
      <c r="K36" s="90"/>
      <c r="L36" s="90"/>
      <c r="M36" s="90"/>
      <c r="N36" s="90"/>
      <c r="O36" s="90"/>
    </row>
    <row r="37" spans="2:15" x14ac:dyDescent="0.25">
      <c r="B37" s="90"/>
      <c r="C37" s="90"/>
      <c r="D37" s="90"/>
      <c r="E37" s="90"/>
      <c r="F37" s="90"/>
      <c r="G37" s="90"/>
      <c r="H37" s="90"/>
      <c r="I37" s="90"/>
      <c r="J37" s="90"/>
      <c r="K37" s="90"/>
      <c r="L37" s="90"/>
      <c r="M37" s="90"/>
      <c r="N37" s="90"/>
      <c r="O37" s="90"/>
    </row>
    <row r="38" spans="2:15" x14ac:dyDescent="0.25">
      <c r="B38" s="90"/>
      <c r="C38" s="90"/>
      <c r="D38" s="90"/>
      <c r="E38" s="90"/>
      <c r="F38" s="90"/>
      <c r="G38" s="90"/>
      <c r="H38" s="90"/>
      <c r="I38" s="90"/>
      <c r="J38" s="90"/>
      <c r="K38" s="90"/>
      <c r="L38" s="90"/>
      <c r="M38" s="90"/>
      <c r="N38" s="90"/>
      <c r="O38" s="90"/>
    </row>
  </sheetData>
  <sheetProtection password="957C" sheet="1" objects="1" scenarios="1"/>
  <mergeCells count="1">
    <mergeCell ref="B3:O30"/>
  </mergeCells>
  <pageMargins left="0.7" right="0.7" top="0.75" bottom="0.75" header="0.3" footer="0.3"/>
  <pageSetup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OMP Template</vt:lpstr>
      <vt:lpstr>Sheet2</vt:lpstr>
      <vt:lpstr>OMP Background</vt:lpstr>
      <vt:lpstr>'OMP Template'!Criteria</vt:lpstr>
      <vt:lpstr>'OMP Template'!Extract</vt:lpstr>
      <vt:lpstr>'OMP Template'!Print_Area</vt:lpstr>
    </vt:vector>
  </TitlesOfParts>
  <Company>Michigan State University CANR/MSUE/MAES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dc:creator>
  <cp:lastModifiedBy>Jerry</cp:lastModifiedBy>
  <cp:lastPrinted>2012-05-16T16:36:49Z</cp:lastPrinted>
  <dcterms:created xsi:type="dcterms:W3CDTF">2011-08-16T17:29:04Z</dcterms:created>
  <dcterms:modified xsi:type="dcterms:W3CDTF">2012-06-08T13:06:22Z</dcterms:modified>
</cp:coreProperties>
</file>